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6\Q1 2016\"/>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23"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4"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years'!$A$1:$F$45</definedName>
    <definedName name="_xlnm.Print_Area" localSheetId="12">'Capital 9 quarters'!$A$1:$J$45</definedName>
    <definedName name="_xlnm.Print_Area" localSheetId="0">Cover!$A$1:$N$70</definedName>
    <definedName name="_xlnm.Print_Area" localSheetId="13">Disclaimer!$A$1:$F$30</definedName>
    <definedName name="_xlnm.Print_Area" localSheetId="2">'Income statement 5 years'!$A$1:$F$38</definedName>
    <definedName name="_xlnm.Print_Area" localSheetId="8">'Income statement 9 quarters'!$A$1:$J$39</definedName>
    <definedName name="_xlnm.Print_Area" localSheetId="1">'KFI 5 Years'!$A$1:$F$44</definedName>
    <definedName name="_xlnm.Print_Area" localSheetId="7">'KFI 9 quarters'!$A$1:$J$44</definedName>
    <definedName name="_xlnm.Print_Area" localSheetId="5">'Loans to customers 5 years'!$A$1:$F$61</definedName>
    <definedName name="_xlnm.Print_Area" localSheetId="11">'Loans to customers 9 - quarters'!$A$2:$J$59</definedName>
    <definedName name="_xlnm.Print_Area" localSheetId="4">'Net interest income 5 years'!$A$1:$F$21</definedName>
    <definedName name="_xlnm.Print_Area" localSheetId="10">'Net interest income 9 quarters'!$A$1:$J$21</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B28" i="107" l="1"/>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<sst xmlns="http://schemas.openxmlformats.org/spreadsheetml/2006/main" count="1068" uniqueCount="419">
  <si>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</si>
  <si>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</si>
  <si>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</si>
  <si>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</si>
  <si>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</si>
  <si>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</si>
  <si>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</si>
  <si>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</si>
  <si>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</si>
  <si>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</si>
  <si>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</si>
  <si>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</si>
  <si>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</si>
  <si>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</si>
  <si>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</si>
  <si>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</si>
  <si>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</si>
  <si>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</si>
  <si>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</si>
  <si>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</si>
  <si>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</si>
  <si>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</si>
  <si>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</si>
  <si>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</si>
  <si>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</si>
  <si>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</si>
  <si>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</si>
  <si>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</si>
  <si>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</si>
  <si>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</si>
  <si>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</si>
  <si>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</si>
  <si>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</si>
  <si>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</si>
  <si>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</si>
  <si>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</si>
  <si>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</si>
  <si>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</si>
  <si>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</si>
  <si>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</si>
  <si>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Credit Risk</t>
  </si>
  <si>
    <t>Operational Risk</t>
  </si>
  <si>
    <t>Bank Levy</t>
  </si>
  <si>
    <t>Income tax</t>
  </si>
  <si>
    <t>Loans-to-deposits ratio</t>
  </si>
  <si>
    <t>AFL</t>
  </si>
  <si>
    <t>Landfestar</t>
  </si>
  <si>
    <t>Valitor</t>
  </si>
  <si>
    <t>Landey</t>
  </si>
  <si>
    <t>Stefnir</t>
  </si>
  <si>
    <t>Employees</t>
  </si>
  <si>
    <t>Total employees</t>
  </si>
  <si>
    <t>Company</t>
  </si>
  <si>
    <t>SPÓL</t>
  </si>
  <si>
    <t>Total equity</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</si>
  <si>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</si>
  <si>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</si>
  <si>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</si>
  <si>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</si>
  <si>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</si>
  <si>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</si>
  <si>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</si>
  <si>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</si>
  <si>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</si>
  <si>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</si>
  <si>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</si>
  <si>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</si>
  <si>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</si>
  <si>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</si>
  <si>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</si>
  <si>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</si>
  <si>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</si>
  <si>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</si>
  <si>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</si>
  <si>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</si>
  <si>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</si>
  <si>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</si>
  <si>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</si>
  <si>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</si>
  <si>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</si>
  <si>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</si>
  <si>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</si>
  <si>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</si>
  <si>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</si>
  <si>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</si>
  <si>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</si>
  <si>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</si>
  <si>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</si>
  <si>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</si>
  <si>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</si>
  <si>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</si>
  <si>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</si>
  <si>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</si>
  <si>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</si>
  <si>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</si>
  <si>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</si>
  <si>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</si>
  <si>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</si>
  <si>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</si>
  <si>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</si>
  <si>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</si>
  <si>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</si>
  <si>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</si>
  <si>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</si>
  <si>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</si>
  <si>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</si>
  <si>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</si>
  <si>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</si>
  <si>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</si>
  <si>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</si>
  <si>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</si>
  <si>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</si>
  <si>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</si>
  <si>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 2012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</si>
  <si>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</si>
  <si>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</si>
  <si>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</si>
  <si>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</si>
  <si>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</si>
  <si>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</si>
  <si>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</si>
  <si>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</si>
  <si>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</si>
  <si>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</si>
  <si>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</si>
  <si>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</si>
  <si>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</si>
  <si>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</si>
  <si>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</si>
  <si>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</si>
  <si>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</si>
  <si>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</si>
  <si>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</si>
  <si>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</si>
  <si>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</si>
  <si>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</si>
  <si>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</si>
  <si>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</si>
  <si>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</si>
  <si>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</si>
  <si>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</si>
  <si>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</si>
  <si>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</si>
  <si>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</si>
  <si>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</si>
  <si>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</si>
  <si>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</si>
  <si>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</si>
  <si>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</si>
  <si>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</si>
  <si>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</si>
  <si>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</si>
  <si>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</si>
  <si>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</si>
  <si>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</si>
  <si>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</si>
  <si>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</si>
  <si>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</si>
  <si>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</si>
  <si>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</si>
  <si>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</si>
  <si>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</si>
  <si>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</si>
  <si>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</si>
  <si>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</si>
  <si>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</si>
  <si>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</si>
  <si>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</si>
  <si>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</si>
  <si>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</si>
  <si>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</si>
  <si>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</si>
  <si>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</si>
  <si>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</si>
  <si>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</si>
  <si>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</si>
  <si>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</si>
  <si>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</si>
  <si>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</si>
  <si>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</si>
  <si>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</si>
  <si>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</si>
  <si>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</si>
  <si>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</si>
  <si>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</si>
  <si>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</si>
  <si>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</si>
  <si>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</si>
  <si>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</si>
  <si>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</si>
  <si>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</si>
  <si>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</si>
  <si>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</si>
  <si>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</si>
  <si>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</si>
  <si>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</si>
  <si>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</si>
  <si>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</si>
  <si>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</si>
  <si>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</si>
  <si>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</si>
  <si>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</si>
  <si>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</si>
  <si>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</si>
  <si>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</si>
  <si>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</si>
  <si>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</si>
  <si>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</si>
  <si>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</si>
  <si>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</si>
  <si>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</si>
  <si>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</si>
  <si>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</si>
  <si>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</si>
  <si>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</si>
  <si>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</si>
  <si>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</si>
  <si>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</si>
  <si>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</si>
  <si>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</si>
  <si>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</si>
  <si>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</si>
  <si>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</si>
  <si>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</si>
  <si>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</si>
  <si>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</si>
  <si>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</si>
  <si>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</si>
  <si>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</si>
  <si>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</si>
  <si>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</si>
  <si>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</si>
  <si>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</si>
  <si>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</si>
  <si>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</si>
  <si>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</si>
  <si>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</si>
  <si>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</si>
  <si>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</si>
  <si>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</si>
  <si>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</si>
  <si>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</si>
  <si>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</si>
  <si>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</si>
  <si>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</si>
  <si>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</si>
  <si>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</si>
  <si>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</si>
  <si>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</si>
  <si>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</si>
  <si>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</si>
  <si>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</si>
  <si>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</si>
  <si>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</si>
  <si>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</si>
  <si>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</si>
  <si>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</si>
  <si>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</si>
  <si>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</si>
  <si>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</si>
  <si>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</si>
  <si>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</si>
  <si>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</si>
  <si>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</si>
  <si>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</si>
  <si>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</si>
  <si>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</si>
  <si>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</si>
  <si>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</si>
  <si>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</si>
  <si>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</si>
  <si>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</si>
  <si>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</si>
  <si>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2014</t>
  </si>
  <si>
    <t>Q4 2014</t>
  </si>
  <si>
    <t>Q1 2015</t>
  </si>
  <si>
    <t>Q2 2015</t>
  </si>
  <si>
    <t>Q3 2015</t>
  </si>
  <si>
    <t>Q4 2015</t>
  </si>
  <si>
    <t>Q1 2016</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</si>
  <si>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</si>
  <si>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</si>
  <si>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</si>
  <si>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</si>
  <si>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</si>
  <si>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</si>
  <si>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</si>
  <si>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</si>
  <si>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</si>
  <si>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</si>
  <si>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</si>
  <si>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</si>
  <si>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</si>
  <si>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</si>
  <si>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</si>
  <si>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</si>
  <si>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</si>
  <si>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</si>
  <si>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</si>
  <si>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</si>
  <si>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</si>
  <si>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</si>
  <si>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</si>
  <si>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</si>
  <si>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</si>
  <si>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</si>
  <si>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</si>
  <si>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</si>
  <si>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</si>
  <si>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</si>
  <si>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</si>
  <si>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</si>
  <si>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Gross impaired loans/Gross loans</t>
  </si>
  <si>
    <t>Provision for losses/Gross impaired loans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</si>
  <si>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</si>
  <si>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</si>
  <si>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</si>
  <si>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</si>
  <si>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</si>
  <si>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</si>
  <si>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</si>
  <si>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</si>
  <si>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</si>
  <si>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</si>
  <si>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</si>
  <si>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</si>
  <si>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</si>
  <si>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</si>
  <si>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</si>
  <si>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</si>
  <si>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</si>
  <si>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</si>
  <si>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</si>
  <si>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</si>
  <si>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</si>
  <si>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</si>
  <si>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</si>
  <si>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</si>
  <si>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</si>
  <si>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</si>
  <si>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</si>
  <si>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</si>
  <si>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</si>
  <si>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</si>
  <si>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</si>
  <si>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</si>
  <si>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</si>
  <si>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</si>
  <si>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</si>
  <si>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</si>
  <si>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</si>
  <si>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</si>
  <si>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</si>
  <si>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</si>
  <si>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</si>
  <si>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</si>
  <si>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</si>
  <si>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</si>
  <si>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</si>
  <si>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</si>
  <si>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</si>
  <si>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</si>
  <si>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</si>
  <si>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</si>
  <si>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</si>
  <si>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</si>
  <si>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</si>
  <si>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</si>
  <si>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</si>
  <si>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</si>
  <si>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</si>
  <si>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</si>
  <si>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</si>
  <si>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</si>
  <si>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</si>
  <si>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</si>
  <si>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</si>
  <si>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</si>
  <si>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</si>
  <si>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</si>
  <si>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</si>
  <si>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</si>
  <si>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</si>
  <si>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Loans in &gt;90 days overdue</t>
  </si>
  <si>
    <t>Liabilities</t>
  </si>
  <si>
    <t>Ratios:</t>
  </si>
  <si>
    <t>Agriculture and forestry</t>
  </si>
  <si>
    <t>Ratios</t>
  </si>
  <si>
    <t>Total risk weighted assets</t>
  </si>
  <si>
    <r>
      <t>Liquidity coverage ratio (LCR)</t>
    </r>
    <r>
      <rPr>
        <vertAlign val="superscript"/>
        <sz val="9"/>
        <color theme="1"/>
        <rFont val="Calibri"/>
        <family val="2"/>
      </rPr>
      <t>1</t>
    </r>
  </si>
  <si>
    <r>
      <t>Leverage ratio</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</si>
  <si>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</si>
  <si>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</si>
  <si>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</si>
  <si>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</si>
  <si>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</si>
  <si>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</si>
  <si>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</si>
  <si>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</si>
  <si>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</si>
  <si>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</si>
  <si>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</si>
  <si>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</si>
  <si>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</si>
  <si>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1) Figures not available for Q3 2014, Q2 2014 and Q1 2014</t>
  </si>
  <si>
    <t>Net gain on AFS financial assets, net of tax</t>
  </si>
  <si>
    <t>Capital base:</t>
  </si>
  <si>
    <t>Tier 2 Capital</t>
  </si>
  <si>
    <t>1) Figures not available for 2012</t>
  </si>
  <si>
    <t>Number of FTE's at year end</t>
  </si>
  <si>
    <t>Income tax expense</t>
  </si>
  <si>
    <t>Total shareholders Equity</t>
  </si>
  <si>
    <t>Total Assets</t>
  </si>
  <si>
    <t>Total Liabilities</t>
  </si>
  <si>
    <t>Impaired (gross)</t>
  </si>
  <si>
    <t>Non-controlling interest not eligible for inclusion in CET1 capital</t>
  </si>
  <si>
    <r>
      <t>CET1 ratio using current RWA</t>
    </r>
    <r>
      <rPr>
        <vertAlign val="superscript"/>
        <sz val="9"/>
        <color theme="1"/>
        <rFont val="Calibri"/>
        <family val="2"/>
      </rPr>
      <t>2</t>
    </r>
  </si>
  <si>
    <t>2) Figures not available for 2013 and 2012</t>
  </si>
  <si>
    <t>2) Figures not available for Q3 2015, Q2 2015, Q1 2015, Q3 2014, Q2 2014 and Q1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</si>
</sst>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09">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189" fontId="41" fillId="3" borderId="8" xfId="30277" applyFont="1" applyFill="1" applyBorder="1">
      <alignment horizontal="right"/>
    </xf>
    <xf numFmtId="189" fontId="41" fillId="3" borderId="9" xfId="30277" applyFont="1" applyFill="1" applyBorder="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3" fontId="41" fillId="3" borderId="8"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189" fontId="41" fillId="3" borderId="3" xfId="30277" applyFont="1" applyFill="1" applyBorder="1">
      <alignment horizontal="right"/>
    </xf>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189" fontId="41" fillId="3" borderId="4" xfId="30277" applyFont="1" applyFill="1" applyBorder="1">
      <alignment horizontal="right"/>
    </xf>
    <xf numFmtId="189" fontId="41" fillId="3" borderId="8" xfId="30277" applyNumberFormat="1" applyFont="1" applyFill="1" applyBorder="1">
      <alignment horizontal="right"/>
    </xf>
    <xf numFmtId="3" fontId="41" fillId="3" borderId="4" xfId="30277" applyNumberFormat="1" applyFont="1" applyFill="1" applyBorder="1">
      <alignment horizontal="right"/>
    </xf>
    <xf numFmtId="3" fontId="41" fillId="3" borderId="9"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0" fontId="0" fillId="33" borderId="0" xfId="0" applyFill="1"/>
    <xf numFmtId="165" fontId="41" fillId="3" borderId="8" xfId="30277" applyNumberFormat="1" applyFont="1" applyFill="1" applyBorder="1">
      <alignment horizontal="right"/>
    </xf>
    <xf numFmtId="165" fontId="41" fillId="3" borderId="9" xfId="30277" applyNumberFormat="1" applyFont="1" applyFill="1" applyBorder="1">
      <alignment horizontal="right"/>
    </xf>
    <xf numFmtId="189" fontId="41" fillId="3" borderId="9" xfId="30277" applyNumberFormat="1" applyFont="1" applyFill="1" applyBorder="1">
      <alignment horizontal="right"/>
    </xf>
    <xf numFmtId="212" fontId="41" fillId="3" borderId="9" xfId="30277" applyNumberFormat="1" applyFont="1" applyFill="1" applyBorder="1">
      <alignment horizontal="right"/>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212" fontId="41" fillId="3" borderId="8" xfId="30277" applyNumberFormat="1" applyFont="1" applyFill="1" applyBorder="1">
      <alignment horizontal="right"/>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A7800"/>
      <color rgb="FFFF5FAC"/>
      <color rgb="FF00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14965328"/>
        <c:axId val="31496572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314966504"/>
        <c:axId val="314966112"/>
      </c:lineChart>
      <c:catAx>
        <c:axId val="314965328"/>
        <c:scaling>
          <c:orientation val="minMax"/>
        </c:scaling>
        <c:delete val="0"/>
        <c:axPos val="b"/>
        <c:numFmt formatCode="General" sourceLinked="1"/>
        <c:majorTickMark val="none"/>
        <c:minorTickMark val="none"/>
        <c:tickLblPos val="none"/>
        <c:spPr>
          <a:ln w="31750">
            <a:solidFill>
              <a:schemeClr val="tx1"/>
            </a:solidFill>
          </a:ln>
        </c:spPr>
        <c:crossAx val="314965720"/>
        <c:crosses val="autoZero"/>
        <c:auto val="1"/>
        <c:lblAlgn val="ctr"/>
        <c:lblOffset val="0"/>
        <c:noMultiLvlLbl val="0"/>
      </c:catAx>
      <c:valAx>
        <c:axId val="314965720"/>
        <c:scaling>
          <c:orientation val="minMax"/>
          <c:max val="30"/>
          <c:min val="-15"/>
        </c:scaling>
        <c:delete val="0"/>
        <c:axPos val="l"/>
        <c:numFmt formatCode="0.0" sourceLinked="1"/>
        <c:majorTickMark val="none"/>
        <c:minorTickMark val="none"/>
        <c:tickLblPos val="none"/>
        <c:spPr>
          <a:ln>
            <a:noFill/>
          </a:ln>
        </c:spPr>
        <c:crossAx val="314965328"/>
        <c:crosses val="autoZero"/>
        <c:crossBetween val="between"/>
        <c:majorUnit val="5"/>
      </c:valAx>
      <c:valAx>
        <c:axId val="31496611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314966504"/>
        <c:crosses val="max"/>
        <c:crossBetween val="between"/>
        <c:majorUnit val="5"/>
      </c:valAx>
      <c:catAx>
        <c:axId val="314966504"/>
        <c:scaling>
          <c:orientation val="minMax"/>
        </c:scaling>
        <c:delete val="1"/>
        <c:axPos val="b"/>
        <c:numFmt formatCode="General" sourceLinked="1"/>
        <c:majorTickMark val="out"/>
        <c:minorTickMark val="none"/>
        <c:tickLblPos val="nextTo"/>
        <c:crossAx val="31496611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4979048"/>
        <c:axId val="314979440"/>
      </c:barChart>
      <c:catAx>
        <c:axId val="314979048"/>
        <c:scaling>
          <c:orientation val="minMax"/>
        </c:scaling>
        <c:delete val="0"/>
        <c:axPos val="b"/>
        <c:numFmt formatCode="General" sourceLinked="1"/>
        <c:majorTickMark val="none"/>
        <c:minorTickMark val="none"/>
        <c:tickLblPos val="none"/>
        <c:spPr>
          <a:ln w="31750">
            <a:solidFill>
              <a:schemeClr val="tx1"/>
            </a:solidFill>
          </a:ln>
        </c:spPr>
        <c:crossAx val="314979440"/>
        <c:crosses val="autoZero"/>
        <c:auto val="1"/>
        <c:lblAlgn val="ctr"/>
        <c:lblOffset val="0"/>
        <c:noMultiLvlLbl val="0"/>
      </c:catAx>
      <c:valAx>
        <c:axId val="314979440"/>
        <c:scaling>
          <c:orientation val="minMax"/>
          <c:max val="100"/>
          <c:min val="0"/>
        </c:scaling>
        <c:delete val="1"/>
        <c:axPos val="l"/>
        <c:numFmt formatCode="0.0" sourceLinked="1"/>
        <c:majorTickMark val="out"/>
        <c:minorTickMark val="none"/>
        <c:tickLblPos val="nextTo"/>
        <c:crossAx val="3149790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4980224"/>
        <c:axId val="314980616"/>
      </c:barChart>
      <c:catAx>
        <c:axId val="314980224"/>
        <c:scaling>
          <c:orientation val="minMax"/>
        </c:scaling>
        <c:delete val="0"/>
        <c:axPos val="b"/>
        <c:numFmt formatCode="General" sourceLinked="1"/>
        <c:majorTickMark val="none"/>
        <c:minorTickMark val="none"/>
        <c:tickLblPos val="none"/>
        <c:spPr>
          <a:ln w="31750">
            <a:solidFill>
              <a:schemeClr val="tx1"/>
            </a:solidFill>
          </a:ln>
        </c:spPr>
        <c:crossAx val="314980616"/>
        <c:crosses val="autoZero"/>
        <c:auto val="1"/>
        <c:lblAlgn val="ctr"/>
        <c:lblOffset val="0"/>
        <c:noMultiLvlLbl val="0"/>
      </c:catAx>
      <c:valAx>
        <c:axId val="314980616"/>
        <c:scaling>
          <c:orientation val="minMax"/>
          <c:max val="100"/>
          <c:min val="0"/>
        </c:scaling>
        <c:delete val="1"/>
        <c:axPos val="l"/>
        <c:numFmt formatCode="0.0" sourceLinked="1"/>
        <c:majorTickMark val="out"/>
        <c:minorTickMark val="none"/>
        <c:tickLblPos val="nextTo"/>
        <c:crossAx val="3149802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314981400"/>
        <c:axId val="314991984"/>
      </c:barChart>
      <c:catAx>
        <c:axId val="314981400"/>
        <c:scaling>
          <c:orientation val="minMax"/>
        </c:scaling>
        <c:delete val="0"/>
        <c:axPos val="b"/>
        <c:numFmt formatCode="General" sourceLinked="1"/>
        <c:majorTickMark val="none"/>
        <c:minorTickMark val="none"/>
        <c:tickLblPos val="none"/>
        <c:spPr>
          <a:ln w="31750">
            <a:solidFill>
              <a:schemeClr val="tx1"/>
            </a:solidFill>
          </a:ln>
        </c:spPr>
        <c:crossAx val="314991984"/>
        <c:crosses val="autoZero"/>
        <c:auto val="1"/>
        <c:lblAlgn val="ctr"/>
        <c:lblOffset val="0"/>
        <c:noMultiLvlLbl val="0"/>
      </c:catAx>
      <c:valAx>
        <c:axId val="314991984"/>
        <c:scaling>
          <c:orientation val="minMax"/>
          <c:max val="150"/>
          <c:min val="0"/>
        </c:scaling>
        <c:delete val="1"/>
        <c:axPos val="l"/>
        <c:numFmt formatCode="0" sourceLinked="1"/>
        <c:majorTickMark val="out"/>
        <c:minorTickMark val="none"/>
        <c:tickLblPos val="nextTo"/>
        <c:crossAx val="3149814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314986496"/>
        <c:axId val="314986104"/>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314986496"/>
        <c:axId val="314986104"/>
      </c:lineChart>
      <c:catAx>
        <c:axId val="314986496"/>
        <c:scaling>
          <c:orientation val="minMax"/>
        </c:scaling>
        <c:delete val="0"/>
        <c:axPos val="b"/>
        <c:numFmt formatCode="General" sourceLinked="1"/>
        <c:majorTickMark val="none"/>
        <c:minorTickMark val="none"/>
        <c:tickLblPos val="none"/>
        <c:spPr>
          <a:ln w="31750">
            <a:solidFill>
              <a:schemeClr val="tx1"/>
            </a:solidFill>
          </a:ln>
        </c:spPr>
        <c:crossAx val="314986104"/>
        <c:crosses val="autoZero"/>
        <c:auto val="1"/>
        <c:lblAlgn val="ctr"/>
        <c:lblOffset val="0"/>
        <c:noMultiLvlLbl val="0"/>
      </c:catAx>
      <c:valAx>
        <c:axId val="314986104"/>
        <c:scaling>
          <c:orientation val="minMax"/>
          <c:max val="100"/>
          <c:min val="0"/>
        </c:scaling>
        <c:delete val="1"/>
        <c:axPos val="l"/>
        <c:numFmt formatCode="0.0" sourceLinked="1"/>
        <c:majorTickMark val="out"/>
        <c:minorTickMark val="none"/>
        <c:tickLblPos val="nextTo"/>
        <c:crossAx val="31498649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314992768"/>
        <c:axId val="31498257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314992768"/>
        <c:axId val="314982576"/>
      </c:lineChart>
      <c:catAx>
        <c:axId val="314992768"/>
        <c:scaling>
          <c:orientation val="minMax"/>
        </c:scaling>
        <c:delete val="0"/>
        <c:axPos val="b"/>
        <c:numFmt formatCode="General" sourceLinked="1"/>
        <c:majorTickMark val="none"/>
        <c:minorTickMark val="none"/>
        <c:tickLblPos val="none"/>
        <c:spPr>
          <a:ln w="31750">
            <a:solidFill>
              <a:schemeClr val="tx1"/>
            </a:solidFill>
          </a:ln>
        </c:spPr>
        <c:crossAx val="314982576"/>
        <c:crosses val="autoZero"/>
        <c:auto val="1"/>
        <c:lblAlgn val="ctr"/>
        <c:lblOffset val="0"/>
        <c:noMultiLvlLbl val="0"/>
      </c:catAx>
      <c:valAx>
        <c:axId val="314982576"/>
        <c:scaling>
          <c:orientation val="minMax"/>
          <c:max val="100"/>
          <c:min val="0"/>
        </c:scaling>
        <c:delete val="1"/>
        <c:axPos val="l"/>
        <c:numFmt formatCode="0.0" sourceLinked="1"/>
        <c:majorTickMark val="out"/>
        <c:minorTickMark val="none"/>
        <c:tickLblPos val="nextTo"/>
        <c:crossAx val="31499276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314983360"/>
        <c:axId val="314983752"/>
      </c:barChart>
      <c:catAx>
        <c:axId val="314983360"/>
        <c:scaling>
          <c:orientation val="minMax"/>
        </c:scaling>
        <c:delete val="1"/>
        <c:axPos val="b"/>
        <c:numFmt formatCode="General" sourceLinked="1"/>
        <c:majorTickMark val="none"/>
        <c:minorTickMark val="none"/>
        <c:tickLblPos val="nextTo"/>
        <c:crossAx val="314983752"/>
        <c:crosses val="autoZero"/>
        <c:auto val="1"/>
        <c:lblAlgn val="ctr"/>
        <c:lblOffset val="0"/>
        <c:noMultiLvlLbl val="0"/>
      </c:catAx>
      <c:valAx>
        <c:axId val="314983752"/>
        <c:scaling>
          <c:orientation val="minMax"/>
          <c:max val="35"/>
          <c:min val="-15"/>
        </c:scaling>
        <c:delete val="1"/>
        <c:axPos val="l"/>
        <c:numFmt formatCode="General" sourceLinked="1"/>
        <c:majorTickMark val="out"/>
        <c:minorTickMark val="none"/>
        <c:tickLblPos val="nextTo"/>
        <c:crossAx val="314983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314984536"/>
        <c:axId val="314984928"/>
      </c:barChart>
      <c:catAx>
        <c:axId val="314984536"/>
        <c:scaling>
          <c:orientation val="minMax"/>
        </c:scaling>
        <c:delete val="0"/>
        <c:axPos val="b"/>
        <c:numFmt formatCode="General" sourceLinked="1"/>
        <c:majorTickMark val="none"/>
        <c:minorTickMark val="none"/>
        <c:tickLblPos val="none"/>
        <c:spPr>
          <a:ln w="31750">
            <a:solidFill>
              <a:schemeClr val="tx1"/>
            </a:solidFill>
          </a:ln>
        </c:spPr>
        <c:crossAx val="314984928"/>
        <c:crosses val="autoZero"/>
        <c:auto val="1"/>
        <c:lblAlgn val="ctr"/>
        <c:lblOffset val="0"/>
        <c:noMultiLvlLbl val="0"/>
      </c:catAx>
      <c:valAx>
        <c:axId val="314984928"/>
        <c:scaling>
          <c:orientation val="minMax"/>
          <c:max val="35"/>
          <c:min val="-15"/>
        </c:scaling>
        <c:delete val="1"/>
        <c:axPos val="l"/>
        <c:numFmt formatCode="General" sourceLinked="1"/>
        <c:majorTickMark val="out"/>
        <c:minorTickMark val="none"/>
        <c:tickLblPos val="nextTo"/>
        <c:crossAx val="3149845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314988848"/>
        <c:axId val="314988064"/>
      </c:barChart>
      <c:catAx>
        <c:axId val="314988848"/>
        <c:scaling>
          <c:orientation val="minMax"/>
        </c:scaling>
        <c:delete val="0"/>
        <c:axPos val="b"/>
        <c:numFmt formatCode="General" sourceLinked="1"/>
        <c:majorTickMark val="none"/>
        <c:minorTickMark val="none"/>
        <c:tickLblPos val="nextTo"/>
        <c:spPr>
          <a:ln w="31750">
            <a:solidFill>
              <a:schemeClr val="tx1"/>
            </a:solidFill>
          </a:ln>
        </c:spPr>
        <c:crossAx val="314988064"/>
        <c:crosses val="autoZero"/>
        <c:auto val="1"/>
        <c:lblAlgn val="ctr"/>
        <c:lblOffset val="0"/>
        <c:noMultiLvlLbl val="0"/>
      </c:catAx>
      <c:valAx>
        <c:axId val="314988064"/>
        <c:scaling>
          <c:orientation val="minMax"/>
          <c:max val="40"/>
          <c:min val="0"/>
        </c:scaling>
        <c:delete val="1"/>
        <c:axPos val="l"/>
        <c:numFmt formatCode="General" sourceLinked="1"/>
        <c:majorTickMark val="out"/>
        <c:minorTickMark val="none"/>
        <c:tickLblPos val="nextTo"/>
        <c:crossAx val="3149888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314990808"/>
        <c:axId val="314982184"/>
      </c:barChart>
      <c:catAx>
        <c:axId val="314990808"/>
        <c:scaling>
          <c:orientation val="minMax"/>
        </c:scaling>
        <c:delete val="0"/>
        <c:axPos val="b"/>
        <c:numFmt formatCode="General" sourceLinked="1"/>
        <c:majorTickMark val="none"/>
        <c:minorTickMark val="none"/>
        <c:tickLblPos val="nextTo"/>
        <c:spPr>
          <a:ln w="31750">
            <a:solidFill>
              <a:schemeClr val="tx1"/>
            </a:solidFill>
          </a:ln>
        </c:spPr>
        <c:crossAx val="314982184"/>
        <c:crosses val="autoZero"/>
        <c:auto val="1"/>
        <c:lblAlgn val="ctr"/>
        <c:lblOffset val="0"/>
        <c:noMultiLvlLbl val="0"/>
      </c:catAx>
      <c:valAx>
        <c:axId val="314982184"/>
        <c:scaling>
          <c:orientation val="minMax"/>
          <c:max val="20"/>
          <c:min val="0"/>
        </c:scaling>
        <c:delete val="1"/>
        <c:axPos val="l"/>
        <c:numFmt formatCode="General" sourceLinked="1"/>
        <c:majorTickMark val="out"/>
        <c:minorTickMark val="none"/>
        <c:tickLblPos val="nextTo"/>
        <c:crossAx val="3149908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314986888"/>
        <c:axId val="314989240"/>
      </c:barChart>
      <c:catAx>
        <c:axId val="314986888"/>
        <c:scaling>
          <c:orientation val="minMax"/>
        </c:scaling>
        <c:delete val="0"/>
        <c:axPos val="b"/>
        <c:numFmt formatCode="General" sourceLinked="1"/>
        <c:majorTickMark val="none"/>
        <c:minorTickMark val="none"/>
        <c:tickLblPos val="nextTo"/>
        <c:spPr>
          <a:ln w="31750">
            <a:solidFill>
              <a:schemeClr val="tx1"/>
            </a:solidFill>
          </a:ln>
        </c:spPr>
        <c:crossAx val="314989240"/>
        <c:crosses val="autoZero"/>
        <c:auto val="1"/>
        <c:lblAlgn val="ctr"/>
        <c:lblOffset val="0"/>
        <c:noMultiLvlLbl val="0"/>
      </c:catAx>
      <c:valAx>
        <c:axId val="314989240"/>
        <c:scaling>
          <c:orientation val="minMax"/>
          <c:max val="80"/>
          <c:min val="0"/>
        </c:scaling>
        <c:delete val="1"/>
        <c:axPos val="l"/>
        <c:numFmt formatCode="General" sourceLinked="1"/>
        <c:majorTickMark val="out"/>
        <c:minorTickMark val="none"/>
        <c:tickLblPos val="nextTo"/>
        <c:crossAx val="3149868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14967288"/>
        <c:axId val="314967680"/>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314968464"/>
        <c:axId val="314968072"/>
      </c:lineChart>
      <c:catAx>
        <c:axId val="314967288"/>
        <c:scaling>
          <c:orientation val="minMax"/>
        </c:scaling>
        <c:delete val="0"/>
        <c:axPos val="b"/>
        <c:numFmt formatCode="General" sourceLinked="1"/>
        <c:majorTickMark val="none"/>
        <c:minorTickMark val="none"/>
        <c:tickLblPos val="none"/>
        <c:spPr>
          <a:ln w="31750">
            <a:solidFill>
              <a:schemeClr val="tx1"/>
            </a:solidFill>
          </a:ln>
        </c:spPr>
        <c:crossAx val="314967680"/>
        <c:crosses val="autoZero"/>
        <c:auto val="1"/>
        <c:lblAlgn val="ctr"/>
        <c:lblOffset val="0"/>
        <c:noMultiLvlLbl val="0"/>
      </c:catAx>
      <c:valAx>
        <c:axId val="314967680"/>
        <c:scaling>
          <c:orientation val="minMax"/>
          <c:max val="25"/>
          <c:min val="0"/>
        </c:scaling>
        <c:delete val="0"/>
        <c:axPos val="l"/>
        <c:numFmt formatCode="0.0" sourceLinked="1"/>
        <c:majorTickMark val="none"/>
        <c:minorTickMark val="none"/>
        <c:tickLblPos val="none"/>
        <c:spPr>
          <a:ln>
            <a:noFill/>
          </a:ln>
        </c:spPr>
        <c:crossAx val="314967288"/>
        <c:crosses val="autoZero"/>
        <c:crossBetween val="between"/>
      </c:valAx>
      <c:valAx>
        <c:axId val="314968072"/>
        <c:scaling>
          <c:orientation val="minMax"/>
          <c:max val="25"/>
        </c:scaling>
        <c:delete val="0"/>
        <c:axPos val="r"/>
        <c:numFmt formatCode="0.0" sourceLinked="1"/>
        <c:majorTickMark val="out"/>
        <c:minorTickMark val="none"/>
        <c:tickLblPos val="none"/>
        <c:spPr>
          <a:ln>
            <a:noFill/>
          </a:ln>
        </c:spPr>
        <c:crossAx val="314968464"/>
        <c:crosses val="max"/>
        <c:crossBetween val="between"/>
      </c:valAx>
      <c:catAx>
        <c:axId val="314968464"/>
        <c:scaling>
          <c:orientation val="minMax"/>
        </c:scaling>
        <c:delete val="1"/>
        <c:axPos val="b"/>
        <c:numFmt formatCode="General" sourceLinked="1"/>
        <c:majorTickMark val="out"/>
        <c:minorTickMark val="none"/>
        <c:tickLblPos val="nextTo"/>
        <c:crossAx val="31496807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14994336"/>
        <c:axId val="314994728"/>
      </c:barChart>
      <c:catAx>
        <c:axId val="314994336"/>
        <c:scaling>
          <c:orientation val="minMax"/>
        </c:scaling>
        <c:delete val="0"/>
        <c:axPos val="b"/>
        <c:numFmt formatCode="General" sourceLinked="1"/>
        <c:majorTickMark val="none"/>
        <c:minorTickMark val="none"/>
        <c:tickLblPos val="nextTo"/>
        <c:spPr>
          <a:ln w="31750">
            <a:solidFill>
              <a:schemeClr val="tx1"/>
            </a:solidFill>
          </a:ln>
        </c:spPr>
        <c:crossAx val="314994728"/>
        <c:crosses val="autoZero"/>
        <c:auto val="1"/>
        <c:lblAlgn val="ctr"/>
        <c:lblOffset val="0"/>
        <c:noMultiLvlLbl val="0"/>
      </c:catAx>
      <c:valAx>
        <c:axId val="314994728"/>
        <c:scaling>
          <c:orientation val="minMax"/>
          <c:max val="40"/>
          <c:min val="0"/>
        </c:scaling>
        <c:delete val="1"/>
        <c:axPos val="l"/>
        <c:numFmt formatCode="0.0" sourceLinked="1"/>
        <c:majorTickMark val="out"/>
        <c:minorTickMark val="none"/>
        <c:tickLblPos val="nextTo"/>
        <c:crossAx val="3149943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314995120"/>
        <c:axId val="314995512"/>
      </c:barChart>
      <c:catAx>
        <c:axId val="314995120"/>
        <c:scaling>
          <c:orientation val="minMax"/>
        </c:scaling>
        <c:delete val="0"/>
        <c:axPos val="b"/>
        <c:numFmt formatCode="General" sourceLinked="1"/>
        <c:majorTickMark val="none"/>
        <c:minorTickMark val="none"/>
        <c:tickLblPos val="nextTo"/>
        <c:spPr>
          <a:ln w="31750">
            <a:solidFill>
              <a:schemeClr val="tx1"/>
            </a:solidFill>
          </a:ln>
        </c:spPr>
        <c:crossAx val="314995512"/>
        <c:crosses val="autoZero"/>
        <c:auto val="1"/>
        <c:lblAlgn val="ctr"/>
        <c:lblOffset val="0"/>
        <c:noMultiLvlLbl val="0"/>
      </c:catAx>
      <c:valAx>
        <c:axId val="314995512"/>
        <c:scaling>
          <c:orientation val="minMax"/>
          <c:max val="140"/>
          <c:min val="0"/>
        </c:scaling>
        <c:delete val="1"/>
        <c:axPos val="l"/>
        <c:numFmt formatCode="0" sourceLinked="1"/>
        <c:majorTickMark val="out"/>
        <c:minorTickMark val="none"/>
        <c:tickLblPos val="nextTo"/>
        <c:crossAx val="31499512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14996296"/>
        <c:axId val="314981792"/>
      </c:barChart>
      <c:catAx>
        <c:axId val="314996296"/>
        <c:scaling>
          <c:orientation val="minMax"/>
        </c:scaling>
        <c:delete val="0"/>
        <c:axPos val="b"/>
        <c:numFmt formatCode="General" sourceLinked="1"/>
        <c:majorTickMark val="none"/>
        <c:minorTickMark val="none"/>
        <c:tickLblPos val="nextTo"/>
        <c:spPr>
          <a:ln w="31750">
            <a:solidFill>
              <a:schemeClr val="tx1"/>
            </a:solidFill>
          </a:ln>
        </c:spPr>
        <c:crossAx val="314981792"/>
        <c:crosses val="autoZero"/>
        <c:auto val="1"/>
        <c:lblAlgn val="ctr"/>
        <c:lblOffset val="0"/>
        <c:noMultiLvlLbl val="0"/>
      </c:catAx>
      <c:valAx>
        <c:axId val="314981792"/>
        <c:scaling>
          <c:orientation val="minMax"/>
          <c:max val="70"/>
          <c:min val="0"/>
        </c:scaling>
        <c:delete val="1"/>
        <c:axPos val="l"/>
        <c:numFmt formatCode="0.0" sourceLinked="1"/>
        <c:majorTickMark val="out"/>
        <c:minorTickMark val="none"/>
        <c:tickLblPos val="nextTo"/>
        <c:crossAx val="3149962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314990024"/>
        <c:axId val="634978368"/>
      </c:barChart>
      <c:catAx>
        <c:axId val="314990024"/>
        <c:scaling>
          <c:orientation val="minMax"/>
        </c:scaling>
        <c:delete val="0"/>
        <c:axPos val="b"/>
        <c:numFmt formatCode="General" sourceLinked="1"/>
        <c:majorTickMark val="none"/>
        <c:minorTickMark val="none"/>
        <c:tickLblPos val="none"/>
        <c:spPr>
          <a:ln w="31750">
            <a:solidFill>
              <a:schemeClr val="tx1"/>
            </a:solidFill>
          </a:ln>
        </c:spPr>
        <c:crossAx val="634978368"/>
        <c:crosses val="autoZero"/>
        <c:auto val="1"/>
        <c:lblAlgn val="ctr"/>
        <c:lblOffset val="0"/>
        <c:noMultiLvlLbl val="0"/>
      </c:catAx>
      <c:valAx>
        <c:axId val="634978368"/>
        <c:scaling>
          <c:orientation val="minMax"/>
          <c:max val="100"/>
          <c:min val="0"/>
        </c:scaling>
        <c:delete val="1"/>
        <c:axPos val="l"/>
        <c:numFmt formatCode="0.0" sourceLinked="1"/>
        <c:majorTickMark val="out"/>
        <c:minorTickMark val="none"/>
        <c:tickLblPos val="nextTo"/>
        <c:crossAx val="3149900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34979152"/>
        <c:axId val="634978760"/>
      </c:barChart>
      <c:catAx>
        <c:axId val="634979152"/>
        <c:scaling>
          <c:orientation val="minMax"/>
        </c:scaling>
        <c:delete val="0"/>
        <c:axPos val="b"/>
        <c:numFmt formatCode="General" sourceLinked="1"/>
        <c:majorTickMark val="none"/>
        <c:minorTickMark val="none"/>
        <c:tickLblPos val="none"/>
        <c:spPr>
          <a:ln w="31750">
            <a:solidFill>
              <a:schemeClr val="tx1"/>
            </a:solidFill>
          </a:ln>
        </c:spPr>
        <c:crossAx val="634978760"/>
        <c:crosses val="autoZero"/>
        <c:auto val="1"/>
        <c:lblAlgn val="ctr"/>
        <c:lblOffset val="0"/>
        <c:noMultiLvlLbl val="0"/>
      </c:catAx>
      <c:valAx>
        <c:axId val="634978760"/>
        <c:scaling>
          <c:orientation val="minMax"/>
          <c:max val="10"/>
          <c:min val="0"/>
        </c:scaling>
        <c:delete val="1"/>
        <c:axPos val="l"/>
        <c:numFmt formatCode="0.0" sourceLinked="1"/>
        <c:majorTickMark val="out"/>
        <c:minorTickMark val="none"/>
        <c:tickLblPos val="nextTo"/>
        <c:crossAx val="634979152"/>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634959160"/>
        <c:axId val="634959552"/>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634960336"/>
        <c:axId val="634959944"/>
      </c:lineChart>
      <c:catAx>
        <c:axId val="634959160"/>
        <c:scaling>
          <c:orientation val="minMax"/>
        </c:scaling>
        <c:delete val="0"/>
        <c:axPos val="b"/>
        <c:numFmt formatCode="General" sourceLinked="1"/>
        <c:majorTickMark val="none"/>
        <c:minorTickMark val="none"/>
        <c:tickLblPos val="none"/>
        <c:spPr>
          <a:ln w="31750">
            <a:solidFill>
              <a:schemeClr val="tx1"/>
            </a:solidFill>
          </a:ln>
        </c:spPr>
        <c:crossAx val="634959552"/>
        <c:crosses val="autoZero"/>
        <c:auto val="1"/>
        <c:lblAlgn val="ctr"/>
        <c:lblOffset val="0"/>
        <c:noMultiLvlLbl val="0"/>
      </c:catAx>
      <c:valAx>
        <c:axId val="634959552"/>
        <c:scaling>
          <c:orientation val="minMax"/>
          <c:max val="140"/>
          <c:min val="0"/>
        </c:scaling>
        <c:delete val="1"/>
        <c:axPos val="l"/>
        <c:numFmt formatCode="0" sourceLinked="1"/>
        <c:majorTickMark val="out"/>
        <c:minorTickMark val="none"/>
        <c:tickLblPos val="nextTo"/>
        <c:crossAx val="634959160"/>
        <c:crosses val="autoZero"/>
        <c:crossBetween val="between"/>
        <c:majorUnit val="20"/>
      </c:valAx>
      <c:valAx>
        <c:axId val="634959944"/>
        <c:scaling>
          <c:orientation val="minMax"/>
          <c:max val="140"/>
          <c:min val="0"/>
        </c:scaling>
        <c:delete val="0"/>
        <c:axPos val="r"/>
        <c:numFmt formatCode="0" sourceLinked="1"/>
        <c:majorTickMark val="none"/>
        <c:minorTickMark val="none"/>
        <c:tickLblPos val="none"/>
        <c:spPr>
          <a:ln>
            <a:noFill/>
          </a:ln>
        </c:spPr>
        <c:crossAx val="634960336"/>
        <c:crosses val="max"/>
        <c:crossBetween val="between"/>
      </c:valAx>
      <c:catAx>
        <c:axId val="634960336"/>
        <c:scaling>
          <c:orientation val="minMax"/>
        </c:scaling>
        <c:delete val="1"/>
        <c:axPos val="b"/>
        <c:numFmt formatCode="General" sourceLinked="1"/>
        <c:majorTickMark val="out"/>
        <c:minorTickMark val="none"/>
        <c:tickLblPos val="nextTo"/>
        <c:crossAx val="63495994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34961120"/>
        <c:axId val="634961512"/>
      </c:barChart>
      <c:catAx>
        <c:axId val="634961120"/>
        <c:scaling>
          <c:orientation val="minMax"/>
        </c:scaling>
        <c:delete val="0"/>
        <c:axPos val="b"/>
        <c:numFmt formatCode="General" sourceLinked="1"/>
        <c:majorTickMark val="none"/>
        <c:minorTickMark val="none"/>
        <c:tickLblPos val="none"/>
        <c:spPr>
          <a:ln w="31750">
            <a:solidFill>
              <a:schemeClr val="tx1"/>
            </a:solidFill>
          </a:ln>
        </c:spPr>
        <c:crossAx val="634961512"/>
        <c:crosses val="autoZero"/>
        <c:auto val="1"/>
        <c:lblAlgn val="ctr"/>
        <c:lblOffset val="0"/>
        <c:noMultiLvlLbl val="0"/>
      </c:catAx>
      <c:valAx>
        <c:axId val="634961512"/>
        <c:scaling>
          <c:orientation val="minMax"/>
          <c:max val="100"/>
          <c:min val="0"/>
        </c:scaling>
        <c:delete val="1"/>
        <c:axPos val="l"/>
        <c:numFmt formatCode="0.0" sourceLinked="1"/>
        <c:majorTickMark val="out"/>
        <c:minorTickMark val="none"/>
        <c:tickLblPos val="nextTo"/>
        <c:crossAx val="6349611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634962296"/>
        <c:axId val="634962688"/>
      </c:barChart>
      <c:catAx>
        <c:axId val="634962296"/>
        <c:scaling>
          <c:orientation val="minMax"/>
        </c:scaling>
        <c:delete val="0"/>
        <c:axPos val="b"/>
        <c:numFmt formatCode="General" sourceLinked="1"/>
        <c:majorTickMark val="none"/>
        <c:minorTickMark val="none"/>
        <c:tickLblPos val="none"/>
        <c:spPr>
          <a:ln w="31750">
            <a:solidFill>
              <a:schemeClr val="tx1"/>
            </a:solidFill>
          </a:ln>
        </c:spPr>
        <c:crossAx val="634962688"/>
        <c:crosses val="autoZero"/>
        <c:auto val="1"/>
        <c:lblAlgn val="ctr"/>
        <c:lblOffset val="0"/>
        <c:noMultiLvlLbl val="0"/>
      </c:catAx>
      <c:valAx>
        <c:axId val="634962688"/>
        <c:scaling>
          <c:orientation val="minMax"/>
          <c:max val="30"/>
          <c:min val="-15"/>
        </c:scaling>
        <c:delete val="0"/>
        <c:axPos val="l"/>
        <c:numFmt formatCode="0.0" sourceLinked="1"/>
        <c:majorTickMark val="none"/>
        <c:minorTickMark val="none"/>
        <c:tickLblPos val="none"/>
        <c:spPr>
          <a:ln>
            <a:noFill/>
          </a:ln>
        </c:spPr>
        <c:crossAx val="634962296"/>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634963472"/>
        <c:axId val="634963864"/>
      </c:barChart>
      <c:catAx>
        <c:axId val="634963472"/>
        <c:scaling>
          <c:orientation val="minMax"/>
        </c:scaling>
        <c:delete val="0"/>
        <c:axPos val="b"/>
        <c:numFmt formatCode="General" sourceLinked="1"/>
        <c:majorTickMark val="none"/>
        <c:minorTickMark val="none"/>
        <c:tickLblPos val="none"/>
        <c:spPr>
          <a:ln w="31750">
            <a:solidFill>
              <a:schemeClr val="tx1"/>
            </a:solidFill>
          </a:ln>
        </c:spPr>
        <c:crossAx val="634963864"/>
        <c:crosses val="autoZero"/>
        <c:auto val="1"/>
        <c:lblAlgn val="ctr"/>
        <c:lblOffset val="0"/>
        <c:noMultiLvlLbl val="0"/>
      </c:catAx>
      <c:valAx>
        <c:axId val="634963864"/>
        <c:scaling>
          <c:orientation val="minMax"/>
          <c:max val="25"/>
          <c:min val="0"/>
        </c:scaling>
        <c:delete val="0"/>
        <c:axPos val="l"/>
        <c:numFmt formatCode="0.0" sourceLinked="1"/>
        <c:majorTickMark val="none"/>
        <c:minorTickMark val="none"/>
        <c:tickLblPos val="none"/>
        <c:spPr>
          <a:ln>
            <a:noFill/>
          </a:ln>
        </c:spPr>
        <c:crossAx val="63496347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34964648"/>
        <c:axId val="634965040"/>
      </c:barChart>
      <c:catAx>
        <c:axId val="634964648"/>
        <c:scaling>
          <c:orientation val="minMax"/>
        </c:scaling>
        <c:delete val="0"/>
        <c:axPos val="b"/>
        <c:numFmt formatCode="General" sourceLinked="1"/>
        <c:majorTickMark val="none"/>
        <c:minorTickMark val="none"/>
        <c:tickLblPos val="none"/>
        <c:spPr>
          <a:ln w="31750">
            <a:solidFill>
              <a:schemeClr val="tx1"/>
            </a:solidFill>
          </a:ln>
        </c:spPr>
        <c:crossAx val="634965040"/>
        <c:crosses val="autoZero"/>
        <c:auto val="1"/>
        <c:lblAlgn val="ctr"/>
        <c:lblOffset val="0"/>
        <c:noMultiLvlLbl val="0"/>
      </c:catAx>
      <c:valAx>
        <c:axId val="634965040"/>
        <c:scaling>
          <c:orientation val="minMax"/>
          <c:max val="50"/>
          <c:min val="0"/>
        </c:scaling>
        <c:delete val="1"/>
        <c:axPos val="l"/>
        <c:numFmt formatCode="0.0" sourceLinked="1"/>
        <c:majorTickMark val="out"/>
        <c:minorTickMark val="none"/>
        <c:tickLblPos val="nextTo"/>
        <c:crossAx val="6349646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4969248"/>
        <c:axId val="314969640"/>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314970424"/>
        <c:axId val="314970032"/>
      </c:lineChart>
      <c:catAx>
        <c:axId val="314969248"/>
        <c:scaling>
          <c:orientation val="minMax"/>
        </c:scaling>
        <c:delete val="0"/>
        <c:axPos val="b"/>
        <c:numFmt formatCode="General" sourceLinked="1"/>
        <c:majorTickMark val="none"/>
        <c:minorTickMark val="none"/>
        <c:tickLblPos val="none"/>
        <c:spPr>
          <a:ln w="31750">
            <a:solidFill>
              <a:schemeClr val="tx1"/>
            </a:solidFill>
          </a:ln>
        </c:spPr>
        <c:crossAx val="314969640"/>
        <c:crosses val="autoZero"/>
        <c:auto val="1"/>
        <c:lblAlgn val="ctr"/>
        <c:lblOffset val="0"/>
        <c:noMultiLvlLbl val="0"/>
      </c:catAx>
      <c:valAx>
        <c:axId val="314969640"/>
        <c:scaling>
          <c:orientation val="minMax"/>
          <c:max val="50"/>
          <c:min val="0"/>
        </c:scaling>
        <c:delete val="1"/>
        <c:axPos val="l"/>
        <c:numFmt formatCode="0.0" sourceLinked="1"/>
        <c:majorTickMark val="out"/>
        <c:minorTickMark val="none"/>
        <c:tickLblPos val="nextTo"/>
        <c:crossAx val="314969248"/>
        <c:crosses val="autoZero"/>
        <c:crossBetween val="between"/>
        <c:majorUnit val="15"/>
      </c:valAx>
      <c:valAx>
        <c:axId val="314970032"/>
        <c:scaling>
          <c:orientation val="minMax"/>
        </c:scaling>
        <c:delete val="0"/>
        <c:axPos val="r"/>
        <c:numFmt formatCode="0.0" sourceLinked="1"/>
        <c:majorTickMark val="out"/>
        <c:minorTickMark val="none"/>
        <c:tickLblPos val="none"/>
        <c:spPr>
          <a:ln>
            <a:noFill/>
          </a:ln>
        </c:spPr>
        <c:crossAx val="314970424"/>
        <c:crosses val="max"/>
        <c:crossBetween val="between"/>
      </c:valAx>
      <c:catAx>
        <c:axId val="314970424"/>
        <c:scaling>
          <c:orientation val="minMax"/>
        </c:scaling>
        <c:delete val="1"/>
        <c:axPos val="b"/>
        <c:numFmt formatCode="General" sourceLinked="1"/>
        <c:majorTickMark val="out"/>
        <c:minorTickMark val="none"/>
        <c:tickLblPos val="nextTo"/>
        <c:crossAx val="3149700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34965824"/>
        <c:axId val="634966216"/>
      </c:barChart>
      <c:catAx>
        <c:axId val="634965824"/>
        <c:scaling>
          <c:orientation val="minMax"/>
        </c:scaling>
        <c:delete val="0"/>
        <c:axPos val="b"/>
        <c:numFmt formatCode="General" sourceLinked="1"/>
        <c:majorTickMark val="none"/>
        <c:minorTickMark val="none"/>
        <c:tickLblPos val="none"/>
        <c:spPr>
          <a:ln w="31750">
            <a:solidFill>
              <a:schemeClr val="tx1"/>
            </a:solidFill>
          </a:ln>
        </c:spPr>
        <c:crossAx val="634966216"/>
        <c:crosses val="autoZero"/>
        <c:auto val="1"/>
        <c:lblAlgn val="ctr"/>
        <c:lblOffset val="0"/>
        <c:noMultiLvlLbl val="0"/>
      </c:catAx>
      <c:valAx>
        <c:axId val="634966216"/>
        <c:scaling>
          <c:orientation val="minMax"/>
          <c:max val="100"/>
          <c:min val="0"/>
        </c:scaling>
        <c:delete val="1"/>
        <c:axPos val="l"/>
        <c:numFmt formatCode="0.0" sourceLinked="1"/>
        <c:majorTickMark val="out"/>
        <c:minorTickMark val="none"/>
        <c:tickLblPos val="nextTo"/>
        <c:crossAx val="6349658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634967000"/>
        <c:axId val="634967392"/>
      </c:barChart>
      <c:catAx>
        <c:axId val="634967000"/>
        <c:scaling>
          <c:orientation val="minMax"/>
        </c:scaling>
        <c:delete val="0"/>
        <c:axPos val="b"/>
        <c:numFmt formatCode="General" sourceLinked="1"/>
        <c:majorTickMark val="none"/>
        <c:minorTickMark val="none"/>
        <c:tickLblPos val="none"/>
        <c:spPr>
          <a:ln w="31750">
            <a:solidFill>
              <a:schemeClr val="tx1"/>
            </a:solidFill>
          </a:ln>
        </c:spPr>
        <c:crossAx val="634967392"/>
        <c:crosses val="autoZero"/>
        <c:auto val="1"/>
        <c:lblAlgn val="ctr"/>
        <c:lblOffset val="0"/>
        <c:noMultiLvlLbl val="0"/>
      </c:catAx>
      <c:valAx>
        <c:axId val="634967392"/>
        <c:scaling>
          <c:orientation val="minMax"/>
          <c:max val="140"/>
          <c:min val="0"/>
        </c:scaling>
        <c:delete val="1"/>
        <c:axPos val="l"/>
        <c:numFmt formatCode="0" sourceLinked="1"/>
        <c:majorTickMark val="out"/>
        <c:minorTickMark val="none"/>
        <c:tickLblPos val="nextTo"/>
        <c:crossAx val="63496700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634968176"/>
        <c:axId val="634968568"/>
      </c:barChart>
      <c:dateAx>
        <c:axId val="63496817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34968568"/>
        <c:crosses val="autoZero"/>
        <c:auto val="0"/>
        <c:lblOffset val="0"/>
        <c:baseTimeUnit val="days"/>
      </c:dateAx>
      <c:valAx>
        <c:axId val="634968568"/>
        <c:scaling>
          <c:orientation val="minMax"/>
          <c:max val="100"/>
          <c:min val="0"/>
        </c:scaling>
        <c:delete val="1"/>
        <c:axPos val="l"/>
        <c:numFmt formatCode="0.0" sourceLinked="1"/>
        <c:majorTickMark val="out"/>
        <c:minorTickMark val="none"/>
        <c:tickLblPos val="nextTo"/>
        <c:crossAx val="6349681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634969352"/>
        <c:axId val="634969744"/>
      </c:barChart>
      <c:dateAx>
        <c:axId val="63496935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34969744"/>
        <c:crosses val="autoZero"/>
        <c:auto val="0"/>
        <c:lblOffset val="0"/>
        <c:baseTimeUnit val="days"/>
      </c:dateAx>
      <c:valAx>
        <c:axId val="634969744"/>
        <c:scaling>
          <c:orientation val="minMax"/>
        </c:scaling>
        <c:delete val="0"/>
        <c:axPos val="l"/>
        <c:numFmt formatCode="General" sourceLinked="1"/>
        <c:majorTickMark val="none"/>
        <c:minorTickMark val="none"/>
        <c:tickLblPos val="none"/>
        <c:spPr>
          <a:ln>
            <a:noFill/>
          </a:ln>
        </c:spPr>
        <c:crossAx val="6349693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634970528"/>
        <c:axId val="634970920"/>
      </c:barChart>
      <c:dateAx>
        <c:axId val="63497052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34970920"/>
        <c:crosses val="autoZero"/>
        <c:auto val="0"/>
        <c:lblOffset val="0"/>
        <c:baseTimeUnit val="days"/>
      </c:dateAx>
      <c:valAx>
        <c:axId val="634970920"/>
        <c:scaling>
          <c:orientation val="minMax"/>
        </c:scaling>
        <c:delete val="0"/>
        <c:axPos val="l"/>
        <c:numFmt formatCode="General" sourceLinked="1"/>
        <c:majorTickMark val="none"/>
        <c:minorTickMark val="none"/>
        <c:tickLblPos val="none"/>
        <c:spPr>
          <a:ln>
            <a:noFill/>
          </a:ln>
        </c:spPr>
        <c:crossAx val="6349705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634971704"/>
        <c:axId val="634972096"/>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634972880"/>
        <c:axId val="634972488"/>
      </c:lineChart>
      <c:catAx>
        <c:axId val="63497170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634972096"/>
        <c:crosses val="autoZero"/>
        <c:auto val="1"/>
        <c:lblAlgn val="ctr"/>
        <c:lblOffset val="100"/>
        <c:noMultiLvlLbl val="0"/>
      </c:catAx>
      <c:valAx>
        <c:axId val="634972096"/>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634971704"/>
        <c:crosses val="autoZero"/>
        <c:crossBetween val="between"/>
        <c:majorUnit val="500"/>
      </c:valAx>
      <c:valAx>
        <c:axId val="634972488"/>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634972880"/>
        <c:crosses val="max"/>
        <c:crossBetween val="between"/>
      </c:valAx>
      <c:catAx>
        <c:axId val="634972880"/>
        <c:scaling>
          <c:orientation val="minMax"/>
        </c:scaling>
        <c:delete val="1"/>
        <c:axPos val="b"/>
        <c:numFmt formatCode="General" sourceLinked="1"/>
        <c:majorTickMark val="out"/>
        <c:minorTickMark val="none"/>
        <c:tickLblPos val="none"/>
        <c:crossAx val="634972488"/>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634973664"/>
        <c:axId val="634974056"/>
      </c:barChart>
      <c:catAx>
        <c:axId val="634973664"/>
        <c:scaling>
          <c:orientation val="minMax"/>
        </c:scaling>
        <c:delete val="0"/>
        <c:axPos val="b"/>
        <c:numFmt formatCode="General" sourceLinked="0"/>
        <c:majorTickMark val="none"/>
        <c:minorTickMark val="none"/>
        <c:tickLblPos val="none"/>
        <c:spPr>
          <a:ln w="31750">
            <a:solidFill>
              <a:schemeClr val="tx1"/>
            </a:solidFill>
          </a:ln>
        </c:spPr>
        <c:crossAx val="634974056"/>
        <c:crosses val="autoZero"/>
        <c:auto val="1"/>
        <c:lblAlgn val="ctr"/>
        <c:lblOffset val="100"/>
        <c:noMultiLvlLbl val="0"/>
      </c:catAx>
      <c:valAx>
        <c:axId val="634974056"/>
        <c:scaling>
          <c:orientation val="minMax"/>
          <c:max val="1300"/>
          <c:min val="0"/>
        </c:scaling>
        <c:delete val="1"/>
        <c:axPos val="l"/>
        <c:numFmt formatCode="#,##0" sourceLinked="1"/>
        <c:majorTickMark val="out"/>
        <c:minorTickMark val="none"/>
        <c:tickLblPos val="nextTo"/>
        <c:crossAx val="634973664"/>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634975232"/>
        <c:axId val="634975624"/>
      </c:barChart>
      <c:catAx>
        <c:axId val="63497523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634975624"/>
        <c:crosses val="autoZero"/>
        <c:auto val="1"/>
        <c:lblAlgn val="ctr"/>
        <c:lblOffset val="100"/>
        <c:noMultiLvlLbl val="0"/>
      </c:catAx>
      <c:valAx>
        <c:axId val="63497562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634975232"/>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634976408"/>
        <c:axId val="634976800"/>
      </c:barChart>
      <c:catAx>
        <c:axId val="6349764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634976800"/>
        <c:crosses val="autoZero"/>
        <c:auto val="1"/>
        <c:lblAlgn val="ctr"/>
        <c:lblOffset val="100"/>
        <c:noMultiLvlLbl val="0"/>
      </c:catAx>
      <c:valAx>
        <c:axId val="634976800"/>
        <c:scaling>
          <c:orientation val="minMax"/>
          <c:max val="0.5"/>
          <c:min val="0"/>
        </c:scaling>
        <c:delete val="1"/>
        <c:axPos val="l"/>
        <c:numFmt formatCode="0%" sourceLinked="1"/>
        <c:majorTickMark val="out"/>
        <c:minorTickMark val="none"/>
        <c:tickLblPos val="nextTo"/>
        <c:crossAx val="6349764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4971208"/>
        <c:axId val="314971600"/>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314971208"/>
        <c:axId val="314971600"/>
      </c:lineChart>
      <c:catAx>
        <c:axId val="314971208"/>
        <c:scaling>
          <c:orientation val="minMax"/>
        </c:scaling>
        <c:delete val="0"/>
        <c:axPos val="b"/>
        <c:numFmt formatCode="General" sourceLinked="1"/>
        <c:majorTickMark val="none"/>
        <c:minorTickMark val="none"/>
        <c:tickLblPos val="none"/>
        <c:spPr>
          <a:ln w="31750">
            <a:solidFill>
              <a:schemeClr val="tx1"/>
            </a:solidFill>
          </a:ln>
        </c:spPr>
        <c:crossAx val="314971600"/>
        <c:crosses val="autoZero"/>
        <c:auto val="1"/>
        <c:lblAlgn val="ctr"/>
        <c:lblOffset val="0"/>
        <c:noMultiLvlLbl val="0"/>
      </c:catAx>
      <c:valAx>
        <c:axId val="314971600"/>
        <c:scaling>
          <c:orientation val="minMax"/>
          <c:max val="100"/>
          <c:min val="0"/>
        </c:scaling>
        <c:delete val="1"/>
        <c:axPos val="l"/>
        <c:numFmt formatCode="0.0" sourceLinked="1"/>
        <c:majorTickMark val="out"/>
        <c:minorTickMark val="none"/>
        <c:tickLblPos val="nextTo"/>
        <c:crossAx val="3149712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634977976"/>
        <c:axId val="634979544"/>
      </c:barChart>
      <c:catAx>
        <c:axId val="63497797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34979544"/>
        <c:crosses val="autoZero"/>
        <c:auto val="1"/>
        <c:lblAlgn val="ctr"/>
        <c:lblOffset val="100"/>
        <c:noMultiLvlLbl val="0"/>
      </c:catAx>
      <c:valAx>
        <c:axId val="63497954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634977976"/>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634981112"/>
        <c:axId val="634985816"/>
      </c:barChart>
      <c:catAx>
        <c:axId val="6349811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34985816"/>
        <c:crosses val="autoZero"/>
        <c:auto val="1"/>
        <c:lblAlgn val="ctr"/>
        <c:lblOffset val="100"/>
        <c:noMultiLvlLbl val="0"/>
      </c:catAx>
      <c:valAx>
        <c:axId val="634985816"/>
        <c:scaling>
          <c:orientation val="minMax"/>
          <c:max val="720"/>
          <c:min val="0"/>
        </c:scaling>
        <c:delete val="1"/>
        <c:axPos val="l"/>
        <c:numFmt formatCode="#,##0\ ;\(#,##0\);&quot;-&quot;\ " sourceLinked="1"/>
        <c:majorTickMark val="out"/>
        <c:minorTickMark val="none"/>
        <c:tickLblPos val="nextTo"/>
        <c:crossAx val="63498111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634983072"/>
        <c:axId val="634983464"/>
      </c:barChart>
      <c:catAx>
        <c:axId val="63498307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34983464"/>
        <c:crosses val="autoZero"/>
        <c:auto val="1"/>
        <c:lblAlgn val="ctr"/>
        <c:lblOffset val="100"/>
        <c:noMultiLvlLbl val="0"/>
      </c:catAx>
      <c:valAx>
        <c:axId val="634983464"/>
        <c:scaling>
          <c:orientation val="minMax"/>
          <c:max val="400"/>
          <c:min val="0"/>
        </c:scaling>
        <c:delete val="1"/>
        <c:axPos val="l"/>
        <c:numFmt formatCode="0" sourceLinked="1"/>
        <c:majorTickMark val="out"/>
        <c:minorTickMark val="none"/>
        <c:tickLblPos val="nextTo"/>
        <c:crossAx val="63498307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34984640"/>
        <c:axId val="634983856"/>
      </c:barChart>
      <c:catAx>
        <c:axId val="6349846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34983856"/>
        <c:crosses val="autoZero"/>
        <c:auto val="1"/>
        <c:lblAlgn val="ctr"/>
        <c:lblOffset val="100"/>
        <c:noMultiLvlLbl val="0"/>
      </c:catAx>
      <c:valAx>
        <c:axId val="634983856"/>
        <c:scaling>
          <c:orientation val="minMax"/>
          <c:max val="60"/>
          <c:min val="0"/>
        </c:scaling>
        <c:delete val="1"/>
        <c:axPos val="l"/>
        <c:numFmt formatCode="#,##0.0" sourceLinked="1"/>
        <c:majorTickMark val="none"/>
        <c:minorTickMark val="none"/>
        <c:tickLblPos val="nextTo"/>
        <c:crossAx val="63498464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34988560"/>
        <c:axId val="634988952"/>
      </c:barChart>
      <c:catAx>
        <c:axId val="6349885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34988952"/>
        <c:crosses val="autoZero"/>
        <c:auto val="1"/>
        <c:lblAlgn val="ctr"/>
        <c:lblOffset val="100"/>
        <c:noMultiLvlLbl val="0"/>
      </c:catAx>
      <c:valAx>
        <c:axId val="634988952"/>
        <c:scaling>
          <c:orientation val="minMax"/>
          <c:max val="60"/>
          <c:min val="0"/>
        </c:scaling>
        <c:delete val="1"/>
        <c:axPos val="l"/>
        <c:numFmt formatCode="#,##0.0" sourceLinked="1"/>
        <c:majorTickMark val="none"/>
        <c:minorTickMark val="none"/>
        <c:tickLblPos val="nextTo"/>
        <c:crossAx val="634988560"/>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314972776"/>
        <c:axId val="314973168"/>
      </c:barChart>
      <c:catAx>
        <c:axId val="314972776"/>
        <c:scaling>
          <c:orientation val="minMax"/>
        </c:scaling>
        <c:delete val="0"/>
        <c:axPos val="b"/>
        <c:numFmt formatCode="General" sourceLinked="1"/>
        <c:majorTickMark val="none"/>
        <c:minorTickMark val="none"/>
        <c:tickLblPos val="none"/>
        <c:spPr>
          <a:ln w="31750">
            <a:solidFill>
              <a:schemeClr val="tx1"/>
            </a:solidFill>
          </a:ln>
        </c:spPr>
        <c:crossAx val="314973168"/>
        <c:crosses val="autoZero"/>
        <c:auto val="1"/>
        <c:lblAlgn val="ctr"/>
        <c:lblOffset val="0"/>
        <c:noMultiLvlLbl val="0"/>
      </c:catAx>
      <c:valAx>
        <c:axId val="314973168"/>
        <c:scaling>
          <c:orientation val="minMax"/>
          <c:max val="50"/>
          <c:min val="0"/>
        </c:scaling>
        <c:delete val="1"/>
        <c:axPos val="l"/>
        <c:numFmt formatCode="0.0" sourceLinked="1"/>
        <c:majorTickMark val="out"/>
        <c:minorTickMark val="none"/>
        <c:tickLblPos val="nextTo"/>
        <c:crossAx val="3149727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4973952"/>
        <c:axId val="314974344"/>
      </c:barChart>
      <c:catAx>
        <c:axId val="314973952"/>
        <c:scaling>
          <c:orientation val="minMax"/>
        </c:scaling>
        <c:delete val="0"/>
        <c:axPos val="b"/>
        <c:numFmt formatCode="General" sourceLinked="1"/>
        <c:majorTickMark val="none"/>
        <c:minorTickMark val="none"/>
        <c:tickLblPos val="none"/>
        <c:spPr>
          <a:ln w="31750">
            <a:solidFill>
              <a:schemeClr val="tx1"/>
            </a:solidFill>
          </a:ln>
        </c:spPr>
        <c:crossAx val="314974344"/>
        <c:crosses val="autoZero"/>
        <c:auto val="1"/>
        <c:lblAlgn val="ctr"/>
        <c:lblOffset val="0"/>
        <c:noMultiLvlLbl val="0"/>
      </c:catAx>
      <c:valAx>
        <c:axId val="314974344"/>
        <c:scaling>
          <c:orientation val="minMax"/>
          <c:max val="100"/>
          <c:min val="0"/>
        </c:scaling>
        <c:delete val="1"/>
        <c:axPos val="l"/>
        <c:numFmt formatCode="0.0" sourceLinked="1"/>
        <c:majorTickMark val="out"/>
        <c:minorTickMark val="none"/>
        <c:tickLblPos val="nextTo"/>
        <c:crossAx val="3149739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314975128"/>
        <c:axId val="314975520"/>
      </c:barChart>
      <c:catAx>
        <c:axId val="314975128"/>
        <c:scaling>
          <c:orientation val="minMax"/>
        </c:scaling>
        <c:delete val="1"/>
        <c:axPos val="b"/>
        <c:numFmt formatCode="General" sourceLinked="1"/>
        <c:majorTickMark val="none"/>
        <c:minorTickMark val="none"/>
        <c:tickLblPos val="nextTo"/>
        <c:crossAx val="314975520"/>
        <c:crosses val="autoZero"/>
        <c:auto val="1"/>
        <c:lblAlgn val="ctr"/>
        <c:lblOffset val="0"/>
        <c:noMultiLvlLbl val="0"/>
      </c:catAx>
      <c:valAx>
        <c:axId val="314975520"/>
        <c:scaling>
          <c:orientation val="minMax"/>
          <c:max val="35"/>
          <c:min val="-15"/>
        </c:scaling>
        <c:delete val="1"/>
        <c:axPos val="l"/>
        <c:numFmt formatCode="0.0" sourceLinked="1"/>
        <c:majorTickMark val="out"/>
        <c:minorTickMark val="none"/>
        <c:tickLblPos val="nextTo"/>
        <c:crossAx val="3149751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4972384"/>
        <c:axId val="314976304"/>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314977088"/>
        <c:axId val="314976696"/>
      </c:lineChart>
      <c:catAx>
        <c:axId val="314972384"/>
        <c:scaling>
          <c:orientation val="minMax"/>
        </c:scaling>
        <c:delete val="0"/>
        <c:axPos val="b"/>
        <c:numFmt formatCode="General" sourceLinked="1"/>
        <c:majorTickMark val="none"/>
        <c:minorTickMark val="none"/>
        <c:tickLblPos val="none"/>
        <c:spPr>
          <a:ln w="31750">
            <a:solidFill>
              <a:schemeClr val="tx1"/>
            </a:solidFill>
          </a:ln>
        </c:spPr>
        <c:crossAx val="314976304"/>
        <c:crosses val="autoZero"/>
        <c:auto val="1"/>
        <c:lblAlgn val="ctr"/>
        <c:lblOffset val="0"/>
        <c:noMultiLvlLbl val="0"/>
      </c:catAx>
      <c:valAx>
        <c:axId val="314976304"/>
        <c:scaling>
          <c:orientation val="minMax"/>
          <c:max val="100"/>
          <c:min val="0"/>
        </c:scaling>
        <c:delete val="1"/>
        <c:axPos val="l"/>
        <c:numFmt formatCode="0.0" sourceLinked="1"/>
        <c:majorTickMark val="out"/>
        <c:minorTickMark val="none"/>
        <c:tickLblPos val="nextTo"/>
        <c:crossAx val="314972384"/>
        <c:crosses val="autoZero"/>
        <c:crossBetween val="between"/>
        <c:majorUnit val="15"/>
      </c:valAx>
      <c:valAx>
        <c:axId val="314976696"/>
        <c:scaling>
          <c:orientation val="minMax"/>
        </c:scaling>
        <c:delete val="0"/>
        <c:axPos val="r"/>
        <c:numFmt formatCode="0.0" sourceLinked="1"/>
        <c:majorTickMark val="none"/>
        <c:minorTickMark val="none"/>
        <c:tickLblPos val="none"/>
        <c:spPr>
          <a:ln>
            <a:noFill/>
          </a:ln>
        </c:spPr>
        <c:crossAx val="314977088"/>
        <c:crosses val="max"/>
        <c:crossBetween val="between"/>
      </c:valAx>
      <c:catAx>
        <c:axId val="314977088"/>
        <c:scaling>
          <c:orientation val="minMax"/>
        </c:scaling>
        <c:delete val="1"/>
        <c:axPos val="b"/>
        <c:numFmt formatCode="General" sourceLinked="1"/>
        <c:majorTickMark val="out"/>
        <c:minorTickMark val="none"/>
        <c:tickLblPos val="nextTo"/>
        <c:crossAx val="31497669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14977872"/>
        <c:axId val="314978264"/>
      </c:barChart>
      <c:catAx>
        <c:axId val="314977872"/>
        <c:scaling>
          <c:orientation val="minMax"/>
        </c:scaling>
        <c:delete val="0"/>
        <c:axPos val="b"/>
        <c:numFmt formatCode="General" sourceLinked="1"/>
        <c:majorTickMark val="none"/>
        <c:minorTickMark val="none"/>
        <c:tickLblPos val="none"/>
        <c:spPr>
          <a:ln w="31750">
            <a:solidFill>
              <a:schemeClr val="tx1"/>
            </a:solidFill>
          </a:ln>
        </c:spPr>
        <c:crossAx val="314978264"/>
        <c:crosses val="autoZero"/>
        <c:auto val="1"/>
        <c:lblAlgn val="ctr"/>
        <c:lblOffset val="0"/>
        <c:noMultiLvlLbl val="0"/>
      </c:catAx>
      <c:valAx>
        <c:axId val="314978264"/>
        <c:scaling>
          <c:orientation val="minMax"/>
          <c:max val="100"/>
          <c:min val="10"/>
        </c:scaling>
        <c:delete val="1"/>
        <c:axPos val="l"/>
        <c:numFmt formatCode="0.0" sourceLinked="1"/>
        <c:majorTickMark val="out"/>
        <c:minorTickMark val="none"/>
        <c:tickLblPos val="nextTo"/>
        <c:crossAx val="3149778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2"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31.03.2016</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4" name="Straight Connector 3"/>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90"/>
      <c r="B1" s="290"/>
      <c r="C1" s="290"/>
      <c r="D1" s="290"/>
      <c r="E1" s="290"/>
      <c r="F1" s="290"/>
      <c r="G1" s="290"/>
      <c r="H1" s="290"/>
      <c r="I1" s="290"/>
      <c r="J1" s="290"/>
      <c r="K1" s="290"/>
      <c r="L1" s="290"/>
      <c r="M1" s="290"/>
      <c r="N1" s="290"/>
    </row>
    <row r="2" spans="1:14">
      <c r="A2" s="290"/>
      <c r="B2" s="290"/>
      <c r="C2" s="290"/>
      <c r="D2" s="290"/>
      <c r="E2" s="290"/>
      <c r="F2" s="290"/>
      <c r="G2" s="290"/>
      <c r="H2" s="290"/>
      <c r="I2" s="290"/>
      <c r="J2" s="290"/>
      <c r="K2" s="290"/>
      <c r="L2" s="290"/>
      <c r="M2" s="290"/>
      <c r="N2" s="290"/>
    </row>
    <row r="3" spans="1:14">
      <c r="A3" s="290"/>
      <c r="B3" s="290"/>
      <c r="C3" s="290"/>
      <c r="D3" s="290"/>
      <c r="E3" s="290"/>
      <c r="F3" s="290"/>
      <c r="G3" s="290"/>
      <c r="H3" s="290"/>
      <c r="I3" s="290"/>
      <c r="J3" s="290"/>
      <c r="K3" s="290"/>
      <c r="L3" s="290"/>
      <c r="M3" s="290"/>
      <c r="N3" s="290"/>
    </row>
    <row r="4" spans="1:14">
      <c r="A4" s="290"/>
      <c r="B4" s="290"/>
      <c r="C4" s="290"/>
      <c r="D4" s="290"/>
      <c r="E4" s="290"/>
      <c r="F4" s="290"/>
      <c r="G4" s="290"/>
      <c r="H4" s="290"/>
      <c r="I4" s="290"/>
      <c r="J4" s="290"/>
      <c r="K4" s="290"/>
      <c r="L4" s="290"/>
      <c r="M4" s="290"/>
      <c r="N4" s="290"/>
    </row>
    <row r="5" spans="1:14">
      <c r="A5" s="290"/>
      <c r="B5" s="290"/>
      <c r="C5" s="290"/>
      <c r="D5" s="290"/>
      <c r="E5" s="290"/>
      <c r="F5" s="290"/>
      <c r="G5" s="290"/>
      <c r="H5" s="290"/>
      <c r="I5" s="290"/>
      <c r="J5" s="290"/>
      <c r="K5" s="290"/>
      <c r="L5" s="290"/>
      <c r="M5" s="290"/>
      <c r="N5" s="290"/>
    </row>
    <row r="6" spans="1:14">
      <c r="A6" s="290"/>
      <c r="B6" s="290"/>
      <c r="C6" s="290"/>
      <c r="D6" s="290"/>
      <c r="E6" s="290"/>
      <c r="F6" s="290"/>
      <c r="G6" s="290"/>
      <c r="H6" s="290"/>
      <c r="I6" s="290"/>
      <c r="J6" s="290"/>
      <c r="K6" s="290"/>
      <c r="L6" s="290"/>
      <c r="M6" s="290"/>
      <c r="N6" s="290"/>
    </row>
    <row r="7" spans="1:14">
      <c r="A7" s="290"/>
      <c r="B7" s="290"/>
      <c r="C7" s="290"/>
      <c r="D7" s="290"/>
      <c r="E7" s="290"/>
      <c r="F7" s="290"/>
      <c r="G7" s="290"/>
      <c r="H7" s="290"/>
      <c r="I7" s="290"/>
      <c r="J7" s="290"/>
      <c r="K7" s="290"/>
      <c r="L7" s="290"/>
      <c r="M7" s="290"/>
      <c r="N7" s="290"/>
    </row>
    <row r="8" spans="1:14">
      <c r="A8" s="290"/>
      <c r="B8" s="290"/>
      <c r="C8" s="290"/>
      <c r="D8" s="290"/>
      <c r="E8" s="290"/>
      <c r="F8" s="290"/>
      <c r="G8" s="290"/>
      <c r="H8" s="290"/>
      <c r="I8" s="290"/>
      <c r="J8" s="290"/>
      <c r="K8" s="290"/>
      <c r="L8" s="290"/>
      <c r="M8" s="290"/>
      <c r="N8" s="290"/>
    </row>
    <row r="9" spans="1:14">
      <c r="A9" s="290"/>
      <c r="B9" s="290"/>
      <c r="C9" s="290"/>
      <c r="D9" s="290"/>
      <c r="E9" s="290"/>
      <c r="F9" s="290"/>
      <c r="G9" s="290"/>
      <c r="H9" s="290"/>
      <c r="I9" s="290"/>
      <c r="J9" s="290"/>
      <c r="K9" s="290"/>
      <c r="L9" s="290"/>
      <c r="M9" s="290"/>
      <c r="N9" s="290"/>
    </row>
    <row r="10" spans="1:14">
      <c r="A10" s="290"/>
      <c r="B10" s="290"/>
      <c r="C10" s="290"/>
      <c r="D10" s="290"/>
      <c r="E10" s="290"/>
      <c r="F10" s="290"/>
      <c r="G10" s="290"/>
      <c r="H10" s="290"/>
      <c r="I10" s="290"/>
      <c r="J10" s="290"/>
      <c r="K10" s="290"/>
      <c r="L10" s="290"/>
      <c r="M10" s="290"/>
      <c r="N10" s="290"/>
    </row>
    <row r="11" spans="1:14">
      <c r="A11" s="290"/>
      <c r="B11" s="290"/>
      <c r="C11" s="290"/>
      <c r="D11" s="290"/>
      <c r="E11" s="290"/>
      <c r="F11" s="290"/>
      <c r="G11" s="290"/>
      <c r="H11" s="290"/>
      <c r="I11" s="290"/>
      <c r="J11" s="290"/>
      <c r="K11" s="290"/>
      <c r="L11" s="290"/>
      <c r="M11" s="290"/>
      <c r="N11" s="290"/>
    </row>
    <row r="12" spans="1:14">
      <c r="A12" s="290"/>
      <c r="B12" s="290"/>
      <c r="C12" s="290"/>
      <c r="D12" s="290"/>
      <c r="E12" s="290"/>
      <c r="F12" s="290"/>
      <c r="G12" s="290"/>
      <c r="H12" s="290"/>
      <c r="I12" s="290"/>
      <c r="J12" s="290"/>
      <c r="K12" s="290"/>
      <c r="L12" s="290"/>
      <c r="M12" s="290"/>
      <c r="N12" s="290"/>
    </row>
    <row r="13" spans="1:14">
      <c r="A13" s="290"/>
      <c r="B13" s="290"/>
      <c r="C13" s="290"/>
      <c r="D13" s="290"/>
      <c r="E13" s="290"/>
      <c r="F13" s="290"/>
      <c r="G13" s="290"/>
      <c r="H13" s="290"/>
      <c r="I13" s="290"/>
      <c r="J13" s="290"/>
      <c r="K13" s="290"/>
      <c r="L13" s="290"/>
      <c r="M13" s="290"/>
      <c r="N13" s="290"/>
    </row>
    <row r="14" spans="1:14">
      <c r="A14" s="290"/>
      <c r="B14" s="290"/>
      <c r="C14" s="290"/>
      <c r="D14" s="290"/>
      <c r="E14" s="290"/>
      <c r="F14" s="290"/>
      <c r="G14" s="290"/>
      <c r="H14" s="290"/>
      <c r="I14" s="290"/>
      <c r="J14" s="290"/>
      <c r="K14" s="290"/>
      <c r="L14" s="290"/>
      <c r="M14" s="290"/>
      <c r="N14" s="290"/>
    </row>
    <row r="15" spans="1:14">
      <c r="A15" s="290"/>
      <c r="B15" s="290"/>
      <c r="C15" s="290"/>
      <c r="D15" s="290"/>
      <c r="E15" s="290"/>
      <c r="F15" s="290"/>
      <c r="G15" s="290"/>
      <c r="H15" s="290"/>
      <c r="I15" s="290"/>
      <c r="J15" s="290"/>
      <c r="K15" s="290"/>
      <c r="L15" s="290"/>
      <c r="M15" s="290"/>
      <c r="N15" s="290"/>
    </row>
    <row r="16" spans="1:14">
      <c r="A16" s="290"/>
      <c r="B16" s="290"/>
      <c r="C16" s="290"/>
      <c r="D16" s="290"/>
      <c r="E16" s="290"/>
      <c r="F16" s="290"/>
      <c r="G16" s="290"/>
      <c r="H16" s="290"/>
      <c r="I16" s="290"/>
      <c r="J16" s="290"/>
      <c r="K16" s="290"/>
      <c r="L16" s="290"/>
      <c r="M16" s="290"/>
      <c r="N16" s="290"/>
    </row>
    <row r="17" spans="1:14">
      <c r="A17" s="290"/>
      <c r="B17" s="290"/>
      <c r="C17" s="290"/>
      <c r="D17" s="290"/>
      <c r="E17" s="290"/>
      <c r="F17" s="290"/>
      <c r="G17" s="290"/>
      <c r="H17" s="290"/>
      <c r="I17" s="290"/>
      <c r="J17" s="290"/>
      <c r="K17" s="290"/>
      <c r="L17" s="290"/>
      <c r="M17" s="290"/>
      <c r="N17" s="290"/>
    </row>
    <row r="18" spans="1:14">
      <c r="A18" s="290"/>
      <c r="B18" s="290"/>
      <c r="C18" s="290"/>
      <c r="D18" s="290"/>
      <c r="E18" s="290"/>
      <c r="F18" s="290"/>
      <c r="G18" s="290"/>
      <c r="H18" s="290"/>
      <c r="I18" s="290"/>
      <c r="J18" s="290"/>
      <c r="K18" s="290"/>
      <c r="L18" s="290"/>
      <c r="M18" s="290"/>
      <c r="N18" s="290"/>
    </row>
    <row r="19" spans="1:14">
      <c r="A19" s="290"/>
      <c r="B19" s="290"/>
      <c r="C19" s="290"/>
      <c r="D19" s="290"/>
      <c r="E19" s="290"/>
      <c r="F19" s="290"/>
      <c r="G19" s="290"/>
      <c r="H19" s="290"/>
      <c r="I19" s="290"/>
      <c r="J19" s="290"/>
      <c r="K19" s="290"/>
      <c r="L19" s="290"/>
      <c r="M19" s="290"/>
      <c r="N19" s="290"/>
    </row>
    <row r="20" spans="1:14">
      <c r="A20" s="290"/>
      <c r="B20" s="290"/>
      <c r="C20" s="290"/>
      <c r="D20" s="290"/>
      <c r="E20" s="290"/>
      <c r="F20" s="290"/>
      <c r="G20" s="290"/>
      <c r="H20" s="290"/>
      <c r="I20" s="290"/>
      <c r="J20" s="290"/>
      <c r="K20" s="290"/>
      <c r="L20" s="290"/>
      <c r="M20" s="290"/>
      <c r="N20" s="290"/>
    </row>
    <row r="21" spans="1:14">
      <c r="A21" s="290"/>
      <c r="B21" s="290"/>
      <c r="C21" s="290"/>
      <c r="D21" s="290"/>
      <c r="E21" s="290"/>
      <c r="F21" s="290"/>
      <c r="G21" s="290"/>
      <c r="H21" s="290"/>
      <c r="I21" s="290"/>
      <c r="J21" s="290"/>
      <c r="K21" s="290"/>
      <c r="L21" s="290"/>
      <c r="M21" s="290"/>
      <c r="N21" s="290"/>
    </row>
    <row r="22" spans="1:14">
      <c r="A22" s="290"/>
      <c r="B22" s="290"/>
      <c r="C22" s="290"/>
      <c r="D22" s="290"/>
      <c r="E22" s="290"/>
      <c r="F22" s="290"/>
      <c r="G22" s="290"/>
      <c r="H22" s="290"/>
      <c r="I22" s="290"/>
      <c r="J22" s="290"/>
      <c r="K22" s="290"/>
      <c r="L22" s="290"/>
      <c r="M22" s="290"/>
      <c r="N22" s="290"/>
    </row>
    <row r="23" spans="1:14">
      <c r="A23" s="290"/>
      <c r="B23" s="290"/>
      <c r="C23" s="290"/>
      <c r="D23" s="290"/>
      <c r="E23" s="290"/>
      <c r="F23" s="290"/>
      <c r="G23" s="290"/>
      <c r="H23" s="290"/>
      <c r="I23" s="290"/>
      <c r="J23" s="290"/>
      <c r="K23" s="290"/>
      <c r="L23" s="290"/>
      <c r="M23" s="290"/>
      <c r="N23" s="290"/>
    </row>
    <row r="24" spans="1:14">
      <c r="A24" s="290"/>
      <c r="B24" s="290"/>
      <c r="C24" s="290"/>
      <c r="D24" s="290"/>
      <c r="E24" s="290"/>
      <c r="F24" s="290"/>
      <c r="G24" s="290"/>
      <c r="H24" s="290"/>
      <c r="I24" s="290"/>
      <c r="J24" s="290"/>
      <c r="K24" s="290"/>
      <c r="L24" s="290"/>
      <c r="M24" s="290"/>
      <c r="N24" s="290"/>
    </row>
    <row r="25" spans="1:14">
      <c r="A25" s="290"/>
      <c r="B25" s="290"/>
      <c r="C25" s="290"/>
      <c r="D25" s="290"/>
      <c r="E25" s="290"/>
      <c r="F25" s="290"/>
      <c r="G25" s="290"/>
      <c r="H25" s="290"/>
      <c r="I25" s="290"/>
      <c r="J25" s="290"/>
      <c r="K25" s="290"/>
      <c r="L25" s="290"/>
      <c r="M25" s="290"/>
      <c r="N25" s="290"/>
    </row>
    <row r="26" spans="1:14">
      <c r="A26" s="290"/>
      <c r="B26" s="290"/>
      <c r="C26" s="290"/>
      <c r="D26" s="290"/>
      <c r="E26" s="290"/>
      <c r="F26" s="290"/>
      <c r="G26" s="290"/>
      <c r="H26" s="290"/>
      <c r="I26" s="290"/>
      <c r="J26" s="290"/>
      <c r="K26" s="290"/>
      <c r="L26" s="290"/>
      <c r="M26" s="290"/>
      <c r="N26" s="290"/>
    </row>
    <row r="27" spans="1:14">
      <c r="A27" s="290"/>
      <c r="B27" s="290"/>
      <c r="C27" s="290"/>
      <c r="D27" s="290"/>
      <c r="E27" s="290"/>
      <c r="F27" s="290"/>
      <c r="G27" s="290"/>
      <c r="H27" s="290"/>
      <c r="I27" s="290"/>
      <c r="J27" s="290"/>
      <c r="K27" s="290"/>
      <c r="L27" s="290"/>
      <c r="M27" s="290"/>
      <c r="N27" s="290"/>
    </row>
    <row r="28" spans="1:14">
      <c r="A28" s="290"/>
      <c r="B28" s="290"/>
      <c r="C28" s="290"/>
      <c r="D28" s="290"/>
      <c r="E28" s="290"/>
      <c r="F28" s="290"/>
      <c r="G28" s="290"/>
      <c r="H28" s="290"/>
      <c r="I28" s="290"/>
      <c r="J28" s="290"/>
      <c r="K28" s="290"/>
      <c r="L28" s="290"/>
      <c r="M28" s="290"/>
      <c r="N28" s="290"/>
    </row>
    <row r="29" spans="1:14">
      <c r="A29" s="290"/>
      <c r="B29" s="290"/>
      <c r="C29" s="290"/>
      <c r="D29" s="290"/>
      <c r="E29" s="290"/>
      <c r="F29" s="290"/>
      <c r="G29" s="290"/>
      <c r="H29" s="290"/>
      <c r="I29" s="290"/>
      <c r="J29" s="290"/>
      <c r="K29" s="290"/>
      <c r="L29" s="290"/>
      <c r="M29" s="290"/>
      <c r="N29" s="290"/>
    </row>
    <row r="30" spans="1:14">
      <c r="A30" s="290"/>
      <c r="B30" s="290"/>
      <c r="C30" s="290"/>
      <c r="D30" s="290"/>
      <c r="E30" s="290"/>
      <c r="F30" s="290"/>
      <c r="G30" s="290"/>
      <c r="H30" s="290"/>
      <c r="I30" s="290"/>
      <c r="J30" s="290"/>
      <c r="K30" s="290"/>
      <c r="L30" s="290"/>
      <c r="M30" s="290"/>
      <c r="N30" s="290"/>
    </row>
    <row r="31" spans="1:14">
      <c r="A31" s="290"/>
      <c r="B31" s="290"/>
      <c r="C31" s="290"/>
      <c r="D31" s="290"/>
      <c r="E31" s="290"/>
      <c r="F31" s="290"/>
      <c r="G31" s="290"/>
      <c r="H31" s="290"/>
      <c r="I31" s="290"/>
      <c r="J31" s="290"/>
      <c r="K31" s="290"/>
      <c r="L31" s="290"/>
      <c r="M31" s="290"/>
      <c r="N31" s="290"/>
    </row>
    <row r="32" spans="1:14">
      <c r="A32" s="290"/>
      <c r="B32" s="290"/>
      <c r="C32" s="290"/>
      <c r="D32" s="290"/>
      <c r="E32" s="290"/>
      <c r="F32" s="290"/>
      <c r="G32" s="290"/>
      <c r="H32" s="290"/>
      <c r="I32" s="290"/>
      <c r="J32" s="290"/>
      <c r="K32" s="290"/>
      <c r="L32" s="290"/>
      <c r="M32" s="290"/>
      <c r="N32" s="290"/>
    </row>
    <row r="33" spans="1:14">
      <c r="A33" s="290"/>
      <c r="B33" s="290"/>
      <c r="C33" s="290"/>
      <c r="D33" s="290"/>
      <c r="E33" s="290"/>
      <c r="F33" s="290"/>
      <c r="G33" s="290"/>
      <c r="H33" s="290"/>
      <c r="I33" s="290"/>
      <c r="J33" s="290"/>
      <c r="K33" s="290"/>
      <c r="L33" s="290"/>
      <c r="M33" s="290"/>
      <c r="N33" s="290"/>
    </row>
    <row r="34" spans="1:14">
      <c r="A34" s="290"/>
      <c r="B34" s="290"/>
      <c r="C34" s="290"/>
      <c r="D34" s="290"/>
      <c r="E34" s="290"/>
      <c r="F34" s="290"/>
      <c r="G34" s="290"/>
      <c r="H34" s="290"/>
      <c r="I34" s="290"/>
      <c r="J34" s="290"/>
      <c r="K34" s="290"/>
      <c r="L34" s="290"/>
      <c r="M34" s="290"/>
      <c r="N34" s="290"/>
    </row>
    <row r="35" spans="1:14">
      <c r="A35" s="290"/>
      <c r="B35" s="290"/>
      <c r="C35" s="290"/>
      <c r="D35" s="290"/>
      <c r="E35" s="290"/>
      <c r="F35" s="290"/>
      <c r="G35" s="290"/>
      <c r="H35" s="290"/>
      <c r="I35" s="290"/>
      <c r="J35" s="290"/>
      <c r="K35" s="290"/>
      <c r="L35" s="290"/>
      <c r="M35" s="290"/>
      <c r="N35" s="290"/>
    </row>
    <row r="36" spans="1:14">
      <c r="A36" s="290"/>
      <c r="B36" s="290"/>
      <c r="C36" s="290"/>
      <c r="D36" s="290"/>
      <c r="E36" s="290"/>
      <c r="F36" s="290"/>
      <c r="G36" s="290"/>
      <c r="H36" s="290"/>
      <c r="I36" s="290"/>
      <c r="J36" s="290"/>
      <c r="K36" s="290"/>
      <c r="L36" s="290"/>
      <c r="M36" s="290"/>
      <c r="N36" s="290"/>
    </row>
    <row r="37" spans="1:14">
      <c r="A37" s="290"/>
      <c r="B37" s="290"/>
      <c r="C37" s="290"/>
      <c r="D37" s="290"/>
      <c r="E37" s="290"/>
      <c r="F37" s="290"/>
      <c r="G37" s="290"/>
      <c r="H37" s="290"/>
      <c r="I37" s="290"/>
      <c r="J37" s="290"/>
      <c r="K37" s="290"/>
      <c r="L37" s="290"/>
      <c r="M37" s="290"/>
      <c r="N37" s="290"/>
    </row>
    <row r="38" spans="1:14">
      <c r="A38" s="290"/>
      <c r="B38" s="290"/>
      <c r="C38" s="290"/>
      <c r="D38" s="290"/>
      <c r="E38" s="290"/>
      <c r="F38" s="290"/>
      <c r="G38" s="290"/>
      <c r="H38" s="290"/>
      <c r="I38" s="290"/>
      <c r="J38" s="290"/>
      <c r="K38" s="290"/>
      <c r="L38" s="290"/>
      <c r="M38" s="290"/>
      <c r="N38" s="290"/>
    </row>
    <row r="39" spans="1:14">
      <c r="A39" s="290"/>
      <c r="B39" s="290"/>
      <c r="C39" s="290"/>
      <c r="D39" s="290"/>
      <c r="E39" s="290"/>
      <c r="F39" s="290"/>
      <c r="G39" s="290"/>
      <c r="H39" s="290"/>
      <c r="I39" s="290"/>
      <c r="J39" s="290"/>
      <c r="K39" s="290"/>
      <c r="L39" s="290"/>
      <c r="M39" s="290"/>
      <c r="N39" s="290"/>
    </row>
    <row r="40" spans="1:14">
      <c r="A40" s="290"/>
      <c r="B40" s="290"/>
      <c r="C40" s="290"/>
      <c r="D40" s="290"/>
      <c r="E40" s="290"/>
      <c r="F40" s="290"/>
      <c r="G40" s="290"/>
      <c r="H40" s="290"/>
      <c r="I40" s="290"/>
      <c r="J40" s="290"/>
      <c r="K40" s="290"/>
      <c r="L40" s="290"/>
      <c r="M40" s="290"/>
      <c r="N40" s="290"/>
    </row>
    <row r="41" spans="1:14">
      <c r="A41" s="290"/>
      <c r="B41" s="290"/>
      <c r="C41" s="290"/>
      <c r="D41" s="290"/>
      <c r="E41" s="290"/>
      <c r="F41" s="290"/>
      <c r="G41" s="290"/>
      <c r="H41" s="290"/>
      <c r="I41" s="290"/>
      <c r="J41" s="290"/>
      <c r="K41" s="290"/>
      <c r="L41" s="290"/>
      <c r="M41" s="290"/>
      <c r="N41" s="290"/>
    </row>
    <row r="42" spans="1:14">
      <c r="A42" s="290"/>
      <c r="B42" s="290"/>
      <c r="C42" s="290"/>
      <c r="D42" s="290"/>
      <c r="E42" s="290"/>
      <c r="F42" s="290"/>
      <c r="G42" s="290"/>
      <c r="H42" s="290"/>
      <c r="I42" s="290"/>
      <c r="J42" s="290"/>
      <c r="K42" s="290"/>
      <c r="L42" s="290"/>
      <c r="M42" s="290"/>
      <c r="N42" s="290"/>
    </row>
    <row r="43" spans="1:14">
      <c r="A43" s="290"/>
      <c r="B43" s="290"/>
      <c r="C43" s="290"/>
      <c r="D43" s="290"/>
      <c r="E43" s="290"/>
      <c r="F43" s="290"/>
      <c r="G43" s="290"/>
      <c r="H43" s="290"/>
      <c r="I43" s="290"/>
      <c r="J43" s="290"/>
      <c r="K43" s="290"/>
      <c r="L43" s="290"/>
      <c r="M43" s="290"/>
      <c r="N43" s="290"/>
    </row>
    <row r="44" spans="1:14">
      <c r="A44" s="290"/>
      <c r="B44" s="290"/>
      <c r="C44" s="290"/>
      <c r="D44" s="290"/>
      <c r="E44" s="290"/>
      <c r="F44" s="290"/>
      <c r="G44" s="290"/>
      <c r="H44" s="290"/>
      <c r="I44" s="290"/>
      <c r="J44" s="290"/>
      <c r="K44" s="290"/>
      <c r="L44" s="290"/>
      <c r="M44" s="290"/>
      <c r="N44" s="290"/>
    </row>
    <row r="45" spans="1:14">
      <c r="A45" s="290"/>
      <c r="B45" s="290"/>
      <c r="C45" s="290"/>
      <c r="D45" s="290"/>
      <c r="E45" s="290"/>
      <c r="F45" s="290"/>
      <c r="G45" s="290"/>
      <c r="H45" s="290"/>
      <c r="I45" s="290"/>
      <c r="J45" s="290"/>
      <c r="K45" s="290"/>
      <c r="L45" s="290"/>
      <c r="M45" s="290"/>
      <c r="N45" s="290"/>
    </row>
    <row r="46" spans="1:14">
      <c r="A46" s="290"/>
      <c r="B46" s="290"/>
      <c r="C46" s="290"/>
      <c r="D46" s="290"/>
      <c r="E46" s="290"/>
      <c r="F46" s="290"/>
      <c r="G46" s="290"/>
      <c r="H46" s="290"/>
      <c r="I46" s="290"/>
      <c r="J46" s="290"/>
      <c r="K46" s="290"/>
      <c r="L46" s="290"/>
      <c r="M46" s="290"/>
      <c r="N46" s="290"/>
    </row>
    <row r="47" spans="1:14">
      <c r="A47" s="290"/>
      <c r="B47" s="290"/>
      <c r="C47" s="290"/>
      <c r="D47" s="290"/>
      <c r="E47" s="290"/>
      <c r="F47" s="290"/>
      <c r="G47" s="290"/>
      <c r="H47" s="290"/>
      <c r="I47" s="290"/>
      <c r="J47" s="290"/>
      <c r="K47" s="290"/>
      <c r="L47" s="290"/>
      <c r="M47" s="290"/>
      <c r="N47" s="290"/>
    </row>
    <row r="48" spans="1:14">
      <c r="A48" s="290"/>
      <c r="B48" s="290"/>
      <c r="C48" s="290"/>
      <c r="D48" s="290"/>
      <c r="E48" s="290"/>
      <c r="F48" s="290"/>
      <c r="G48" s="290"/>
      <c r="H48" s="290"/>
      <c r="I48" s="290"/>
      <c r="J48" s="290"/>
      <c r="K48" s="290"/>
      <c r="L48" s="290"/>
      <c r="M48" s="290"/>
      <c r="N48" s="290"/>
    </row>
    <row r="49" spans="1:14">
      <c r="A49" s="290"/>
      <c r="B49" s="290"/>
      <c r="C49" s="290"/>
      <c r="D49" s="290"/>
      <c r="E49" s="290"/>
      <c r="F49" s="290"/>
      <c r="G49" s="290"/>
      <c r="H49" s="290"/>
      <c r="I49" s="290"/>
      <c r="J49" s="290"/>
      <c r="K49" s="290"/>
      <c r="L49" s="290"/>
      <c r="M49" s="290"/>
      <c r="N49" s="290"/>
    </row>
    <row r="50" spans="1:14">
      <c r="A50" s="290"/>
      <c r="B50" s="290"/>
      <c r="C50" s="290"/>
      <c r="D50" s="290"/>
      <c r="E50" s="290"/>
      <c r="F50" s="290"/>
      <c r="G50" s="290"/>
      <c r="H50" s="290"/>
      <c r="I50" s="290"/>
      <c r="J50" s="290"/>
      <c r="K50" s="290"/>
      <c r="L50" s="290"/>
      <c r="M50" s="290"/>
      <c r="N50" s="290"/>
    </row>
    <row r="51" spans="1:14">
      <c r="A51" s="290"/>
      <c r="B51" s="290"/>
      <c r="C51" s="290"/>
      <c r="D51" s="290"/>
      <c r="E51" s="290"/>
      <c r="F51" s="290"/>
      <c r="G51" s="290"/>
      <c r="H51" s="290"/>
      <c r="I51" s="290"/>
      <c r="J51" s="290"/>
      <c r="K51" s="290"/>
      <c r="L51" s="290"/>
      <c r="M51" s="290"/>
      <c r="N51" s="290"/>
    </row>
    <row r="52" spans="1:14">
      <c r="A52" s="290"/>
      <c r="B52" s="290"/>
      <c r="C52" s="290"/>
      <c r="D52" s="290"/>
      <c r="E52" s="290"/>
      <c r="F52" s="290"/>
      <c r="G52" s="290"/>
      <c r="H52" s="290"/>
      <c r="I52" s="290"/>
      <c r="J52" s="290"/>
      <c r="K52" s="290"/>
      <c r="L52" s="290"/>
      <c r="M52" s="290"/>
      <c r="N52" s="290"/>
    </row>
    <row r="53" spans="1:14" ht="89.25" customHeight="1">
      <c r="A53" s="290"/>
      <c r="B53" s="290"/>
      <c r="C53" s="290"/>
      <c r="D53" s="290"/>
      <c r="E53" s="290"/>
      <c r="F53" s="290"/>
      <c r="G53" s="290"/>
      <c r="H53" s="290"/>
      <c r="I53" s="290"/>
      <c r="J53" s="290"/>
      <c r="K53" s="290"/>
      <c r="L53" s="290"/>
      <c r="M53" s="290"/>
      <c r="N53" s="290"/>
    </row>
    <row r="54" spans="1:14">
      <c r="A54" s="290"/>
      <c r="B54" s="290"/>
      <c r="C54" s="290"/>
      <c r="D54" s="290"/>
      <c r="E54" s="290"/>
      <c r="F54" s="290"/>
      <c r="G54" s="290"/>
      <c r="H54" s="290"/>
      <c r="I54" s="290"/>
      <c r="J54" s="290"/>
      <c r="K54" s="290"/>
      <c r="L54" s="290"/>
      <c r="M54" s="290"/>
      <c r="N54" s="290"/>
    </row>
    <row r="55" spans="1:14">
      <c r="A55" s="290"/>
      <c r="B55" s="290"/>
      <c r="C55" s="290"/>
      <c r="D55" s="290"/>
      <c r="E55" s="290"/>
      <c r="F55" s="290"/>
      <c r="G55" s="290"/>
      <c r="H55" s="290"/>
      <c r="I55" s="290"/>
      <c r="J55" s="290"/>
      <c r="K55" s="290"/>
      <c r="L55" s="290"/>
      <c r="M55" s="290"/>
      <c r="N55" s="290"/>
    </row>
    <row r="56" spans="1:14">
      <c r="A56" s="290"/>
      <c r="B56" s="290"/>
      <c r="C56" s="290"/>
      <c r="D56" s="290"/>
      <c r="E56" s="290"/>
      <c r="F56" s="290"/>
      <c r="G56" s="290"/>
      <c r="H56" s="290"/>
      <c r="I56" s="290"/>
      <c r="J56" s="290"/>
      <c r="K56" s="290"/>
      <c r="L56" s="290"/>
      <c r="M56" s="290"/>
      <c r="N56" s="290"/>
    </row>
    <row r="57" spans="1:14">
      <c r="A57" s="290"/>
      <c r="B57" s="290"/>
      <c r="C57" s="290"/>
      <c r="D57" s="290"/>
      <c r="E57" s="290"/>
      <c r="F57" s="290"/>
      <c r="G57" s="290"/>
      <c r="H57" s="290"/>
      <c r="I57" s="290"/>
      <c r="J57" s="290"/>
      <c r="K57" s="290"/>
      <c r="L57" s="290"/>
      <c r="M57" s="290"/>
      <c r="N57" s="290"/>
    </row>
    <row r="58" spans="1:14">
      <c r="A58" s="290"/>
      <c r="B58" s="290"/>
      <c r="C58" s="290"/>
      <c r="D58" s="290"/>
      <c r="E58" s="290"/>
      <c r="F58" s="290"/>
      <c r="G58" s="290"/>
      <c r="H58" s="290"/>
      <c r="I58" s="290"/>
      <c r="J58" s="290"/>
      <c r="K58" s="290"/>
      <c r="L58" s="290"/>
      <c r="M58" s="290"/>
      <c r="N58" s="290"/>
    </row>
    <row r="59" spans="1:14">
      <c r="A59" s="290"/>
      <c r="B59" s="290"/>
      <c r="C59" s="290"/>
      <c r="D59" s="290"/>
      <c r="E59" s="290"/>
      <c r="F59" s="290"/>
      <c r="G59" s="290"/>
      <c r="H59" s="290"/>
      <c r="I59" s="290"/>
      <c r="J59" s="290"/>
      <c r="K59" s="290"/>
      <c r="L59" s="290"/>
      <c r="M59" s="290"/>
      <c r="N59" s="290"/>
    </row>
    <row r="60" spans="1:14">
      <c r="A60" s="290"/>
      <c r="B60" s="290"/>
      <c r="C60" s="290"/>
      <c r="D60" s="290"/>
      <c r="E60" s="290"/>
      <c r="F60" s="290"/>
      <c r="G60" s="290"/>
      <c r="H60" s="290"/>
      <c r="I60" s="290"/>
      <c r="J60" s="290"/>
      <c r="K60" s="290"/>
      <c r="L60" s="290"/>
      <c r="M60" s="290"/>
      <c r="N60" s="290"/>
    </row>
    <row r="61" spans="1:14">
      <c r="A61" s="290"/>
      <c r="B61" s="290"/>
      <c r="C61" s="290"/>
      <c r="D61" s="290"/>
      <c r="E61" s="290"/>
      <c r="F61" s="290"/>
      <c r="G61" s="290"/>
      <c r="H61" s="290"/>
      <c r="I61" s="290"/>
      <c r="J61" s="290"/>
      <c r="K61" s="290"/>
      <c r="L61" s="290"/>
      <c r="M61" s="290"/>
      <c r="N61" s="290"/>
    </row>
    <row r="62" spans="1:14">
      <c r="A62" s="290"/>
      <c r="B62" s="290"/>
      <c r="C62" s="290"/>
      <c r="D62" s="290"/>
      <c r="E62" s="290"/>
      <c r="F62" s="290"/>
      <c r="G62" s="290"/>
      <c r="H62" s="290"/>
      <c r="I62" s="290"/>
      <c r="J62" s="290"/>
      <c r="K62" s="290"/>
      <c r="L62" s="290"/>
      <c r="M62" s="290"/>
      <c r="N62" s="290"/>
    </row>
    <row r="63" spans="1:14">
      <c r="A63" s="290"/>
      <c r="B63" s="290"/>
      <c r="C63" s="290"/>
      <c r="D63" s="290"/>
      <c r="E63" s="290"/>
      <c r="F63" s="290"/>
      <c r="G63" s="290"/>
      <c r="H63" s="290"/>
      <c r="I63" s="290"/>
      <c r="J63" s="290"/>
      <c r="K63" s="290"/>
      <c r="L63" s="290"/>
      <c r="M63" s="290"/>
      <c r="N63" s="290"/>
    </row>
    <row r="64" spans="1:14">
      <c r="A64" s="290"/>
      <c r="B64" s="290"/>
      <c r="C64" s="290"/>
      <c r="D64" s="290"/>
      <c r="E64" s="290"/>
      <c r="F64" s="290"/>
      <c r="G64" s="290"/>
      <c r="H64" s="290"/>
      <c r="I64" s="290"/>
      <c r="J64" s="290"/>
      <c r="K64" s="290"/>
      <c r="L64" s="290"/>
      <c r="M64" s="290"/>
      <c r="N64" s="290"/>
    </row>
    <row r="65" spans="1:14">
      <c r="A65" s="290"/>
      <c r="B65" s="290"/>
      <c r="C65" s="290"/>
      <c r="D65" s="290"/>
      <c r="E65" s="290"/>
      <c r="F65" s="290"/>
      <c r="G65" s="290"/>
      <c r="H65" s="290"/>
      <c r="I65" s="290"/>
      <c r="J65" s="290"/>
      <c r="K65" s="290"/>
      <c r="L65" s="290"/>
      <c r="M65" s="290"/>
      <c r="N65" s="290"/>
    </row>
    <row r="66" spans="1:14">
      <c r="A66" s="290"/>
      <c r="B66" s="290"/>
      <c r="C66" s="290"/>
      <c r="D66" s="290"/>
      <c r="E66" s="290"/>
      <c r="F66" s="290"/>
      <c r="G66" s="290"/>
      <c r="H66" s="290"/>
      <c r="I66" s="290"/>
      <c r="J66" s="290"/>
      <c r="K66" s="290"/>
      <c r="L66" s="290"/>
      <c r="M66" s="290"/>
      <c r="N66" s="290"/>
    </row>
    <row r="67" spans="1:14">
      <c r="A67" s="290"/>
      <c r="B67" s="290"/>
      <c r="C67" s="290"/>
      <c r="D67" s="290"/>
      <c r="E67" s="290"/>
      <c r="F67" s="290"/>
      <c r="G67" s="290"/>
      <c r="H67" s="290"/>
      <c r="I67" s="290"/>
      <c r="J67" s="290"/>
      <c r="K67" s="290"/>
      <c r="L67" s="290"/>
      <c r="M67" s="290"/>
      <c r="N67" s="290"/>
    </row>
    <row r="68" spans="1:14">
      <c r="A68" s="290"/>
      <c r="B68" s="290"/>
      <c r="C68" s="290"/>
      <c r="D68" s="290"/>
      <c r="E68" s="290"/>
      <c r="F68" s="290"/>
      <c r="G68" s="290"/>
      <c r="H68" s="290"/>
      <c r="I68" s="290"/>
      <c r="J68" s="290"/>
      <c r="K68" s="290"/>
      <c r="L68" s="290"/>
      <c r="M68" s="290"/>
      <c r="N68" s="290"/>
    </row>
    <row r="69" spans="1:14" ht="9" customHeight="1">
      <c r="A69" s="290"/>
      <c r="B69" s="290"/>
      <c r="C69" s="290"/>
      <c r="D69" s="290"/>
      <c r="E69" s="290"/>
      <c r="F69" s="290"/>
      <c r="G69" s="290"/>
      <c r="H69" s="290"/>
      <c r="I69" s="290"/>
      <c r="J69" s="290"/>
      <c r="K69" s="290"/>
      <c r="L69" s="290"/>
      <c r="M69" s="290"/>
      <c r="N69" s="290"/>
    </row>
    <row r="70" spans="1:14">
      <c r="A70" s="290"/>
      <c r="B70" s="290"/>
      <c r="C70" s="290"/>
      <c r="D70" s="290"/>
      <c r="E70" s="290"/>
      <c r="F70" s="290"/>
      <c r="G70" s="290"/>
      <c r="H70" s="290"/>
      <c r="I70" s="290"/>
      <c r="J70" s="290"/>
      <c r="K70" s="290"/>
      <c r="L70" s="290"/>
      <c r="M70" s="290"/>
      <c r="N70" s="290"/>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2"/>
  <sheetViews>
    <sheetView zoomScaleNormal="100" workbookViewId="0"/>
  </sheetViews>
  <sheetFormatPr defaultRowHeight="15"/>
  <cols>
    <col min="1" max="1" width="42.28515625" style="251" customWidth="1"/>
    <col min="2" max="10" width="9" style="251" customWidth="1"/>
    <col min="11" max="11" width="9.28515625" style="251" customWidth="1"/>
    <col min="12" max="16384" width="9.140625" style="251"/>
  </cols>
  <sheetData>
    <row r="1" spans="1:11" ht="27.75" customHeight="1">
      <c r="A1" s="258" t="s">
        <v>340</v>
      </c>
      <c r="B1" s="259"/>
      <c r="C1" s="259"/>
      <c r="D1" s="259"/>
      <c r="E1" s="259"/>
      <c r="F1" s="259"/>
      <c r="G1" s="259"/>
      <c r="H1" s="259"/>
      <c r="I1" s="259"/>
      <c r="J1" s="259"/>
    </row>
    <row r="2" spans="1:11" ht="15.75" thickBot="1">
      <c r="A2" s="249" t="s">
        <v>319</v>
      </c>
      <c r="B2" s="250" t="s">
        <v>279</v>
      </c>
      <c r="C2" s="250" t="s">
        <v>278</v>
      </c>
      <c r="D2" s="250" t="s">
        <v>277</v>
      </c>
      <c r="E2" s="250" t="s">
        <v>276</v>
      </c>
      <c r="F2" s="250" t="s">
        <v>275</v>
      </c>
      <c r="G2" s="250" t="s">
        <v>274</v>
      </c>
      <c r="H2" s="250" t="s">
        <v>273</v>
      </c>
      <c r="I2" s="250" t="s">
        <v>272</v>
      </c>
      <c r="J2" s="250" t="s">
        <v>271</v>
      </c>
    </row>
    <row r="3" spans="1:11" ht="15.75" thickTop="1">
      <c r="A3" s="277"/>
      <c r="B3" s="278"/>
      <c r="C3" s="278"/>
      <c r="D3" s="278"/>
      <c r="E3" s="278"/>
      <c r="F3" s="278"/>
      <c r="G3" s="278"/>
      <c r="H3" s="278"/>
      <c r="I3" s="278"/>
      <c r="J3" s="278"/>
    </row>
    <row r="4" spans="1:11">
      <c r="A4" s="252" t="s">
        <v>100</v>
      </c>
      <c r="B4" s="254"/>
      <c r="C4" s="254"/>
      <c r="D4" s="254"/>
      <c r="E4" s="254"/>
      <c r="F4" s="254"/>
      <c r="G4" s="254"/>
      <c r="H4" s="254"/>
      <c r="I4" s="254"/>
      <c r="J4" s="254"/>
    </row>
    <row r="5" spans="1:11">
      <c r="A5" s="279" t="s">
        <v>337</v>
      </c>
      <c r="B5" s="260">
        <v>70218</v>
      </c>
      <c r="C5" s="260">
        <v>48102</v>
      </c>
      <c r="D5" s="282">
        <v>73289</v>
      </c>
      <c r="E5" s="282">
        <v>33189</v>
      </c>
      <c r="F5" s="260">
        <v>63575</v>
      </c>
      <c r="G5" s="260">
        <v>21063</v>
      </c>
      <c r="H5" s="260">
        <v>33335.393960000001</v>
      </c>
      <c r="I5" s="260">
        <v>17361</v>
      </c>
      <c r="J5" s="260">
        <v>18743.641198000001</v>
      </c>
    </row>
    <row r="6" spans="1:11">
      <c r="A6" s="279" t="s">
        <v>22</v>
      </c>
      <c r="B6" s="260">
        <v>91672</v>
      </c>
      <c r="C6" s="260">
        <v>87491</v>
      </c>
      <c r="D6" s="282">
        <v>93326</v>
      </c>
      <c r="E6" s="282">
        <v>103815</v>
      </c>
      <c r="F6" s="260">
        <v>125643</v>
      </c>
      <c r="G6" s="260">
        <v>108792</v>
      </c>
      <c r="H6" s="260">
        <v>108620.938853</v>
      </c>
      <c r="I6" s="260">
        <v>139838</v>
      </c>
      <c r="J6" s="260">
        <v>95157.541243999993</v>
      </c>
    </row>
    <row r="7" spans="1:11">
      <c r="A7" s="279" t="s">
        <v>23</v>
      </c>
      <c r="B7" s="260">
        <v>694004</v>
      </c>
      <c r="C7" s="260">
        <v>680350</v>
      </c>
      <c r="D7" s="282">
        <v>678807</v>
      </c>
      <c r="E7" s="282">
        <v>667129</v>
      </c>
      <c r="F7" s="260">
        <v>649089</v>
      </c>
      <c r="G7" s="260">
        <v>647508</v>
      </c>
      <c r="H7" s="260">
        <v>652598.49683800002</v>
      </c>
      <c r="I7" s="260">
        <v>637085</v>
      </c>
      <c r="J7" s="260">
        <v>642340.66122100002</v>
      </c>
    </row>
    <row r="8" spans="1:11">
      <c r="A8" s="279" t="s">
        <v>284</v>
      </c>
      <c r="B8" s="260">
        <v>132729</v>
      </c>
      <c r="C8" s="260">
        <v>133191</v>
      </c>
      <c r="D8" s="282">
        <v>111191</v>
      </c>
      <c r="E8" s="282">
        <v>111419</v>
      </c>
      <c r="F8" s="260">
        <v>106675</v>
      </c>
      <c r="G8" s="260">
        <v>101828</v>
      </c>
      <c r="H8" s="260">
        <v>99223</v>
      </c>
      <c r="I8" s="260">
        <v>99271</v>
      </c>
      <c r="J8" s="260">
        <v>99710.457589999976</v>
      </c>
    </row>
    <row r="9" spans="1:11">
      <c r="A9" s="279" t="s">
        <v>108</v>
      </c>
      <c r="B9" s="260">
        <v>6382</v>
      </c>
      <c r="C9" s="260">
        <v>7542</v>
      </c>
      <c r="D9" s="282">
        <v>7817</v>
      </c>
      <c r="E9" s="282">
        <v>7851</v>
      </c>
      <c r="F9" s="260">
        <v>7915</v>
      </c>
      <c r="G9" s="260">
        <v>6842</v>
      </c>
      <c r="H9" s="260">
        <v>2900.5254</v>
      </c>
      <c r="I9" s="260">
        <v>6020</v>
      </c>
      <c r="J9" s="260">
        <v>28502.659940000001</v>
      </c>
    </row>
    <row r="10" spans="1:11">
      <c r="A10" s="279" t="s">
        <v>18</v>
      </c>
      <c r="B10" s="260">
        <v>896</v>
      </c>
      <c r="C10" s="260">
        <v>27299</v>
      </c>
      <c r="D10" s="282">
        <v>13847</v>
      </c>
      <c r="E10" s="282">
        <v>13987</v>
      </c>
      <c r="F10" s="260">
        <v>24965</v>
      </c>
      <c r="G10" s="260">
        <v>21966</v>
      </c>
      <c r="H10" s="260">
        <v>22025.24763709</v>
      </c>
      <c r="I10" s="260">
        <v>25128</v>
      </c>
      <c r="J10" s="260">
        <v>17784.954720860002</v>
      </c>
    </row>
    <row r="11" spans="1:11">
      <c r="A11" s="279" t="s">
        <v>16</v>
      </c>
      <c r="B11" s="260">
        <v>9153</v>
      </c>
      <c r="C11" s="260">
        <v>9285</v>
      </c>
      <c r="D11" s="282">
        <v>9194</v>
      </c>
      <c r="E11" s="282">
        <v>9353</v>
      </c>
      <c r="F11" s="260">
        <v>9493</v>
      </c>
      <c r="G11" s="260">
        <v>9596</v>
      </c>
      <c r="H11" s="260">
        <v>5337</v>
      </c>
      <c r="I11" s="260">
        <v>5375</v>
      </c>
      <c r="J11" s="260">
        <v>5370.964626</v>
      </c>
    </row>
    <row r="12" spans="1:11">
      <c r="A12" s="279" t="s">
        <v>107</v>
      </c>
      <c r="B12" s="260">
        <v>209</v>
      </c>
      <c r="C12" s="260">
        <v>205</v>
      </c>
      <c r="D12" s="282">
        <v>987</v>
      </c>
      <c r="E12" s="282">
        <v>891</v>
      </c>
      <c r="F12" s="260">
        <v>420</v>
      </c>
      <c r="G12" s="260">
        <v>655</v>
      </c>
      <c r="H12" s="260">
        <v>659.89508599999999</v>
      </c>
      <c r="I12" s="260">
        <v>734</v>
      </c>
      <c r="J12" s="260">
        <v>409.40101700000002</v>
      </c>
    </row>
    <row r="13" spans="1:11" s="244" customFormat="1">
      <c r="A13" s="279" t="s">
        <v>17</v>
      </c>
      <c r="B13" s="255">
        <v>23343</v>
      </c>
      <c r="C13" s="255">
        <v>17578</v>
      </c>
      <c r="D13" s="284">
        <v>21018</v>
      </c>
      <c r="E13" s="284">
        <v>27177</v>
      </c>
      <c r="F13" s="255">
        <v>16549</v>
      </c>
      <c r="G13" s="255">
        <v>15486</v>
      </c>
      <c r="H13" s="255">
        <v>17470.696212999999</v>
      </c>
      <c r="I13" s="255">
        <v>18181</v>
      </c>
      <c r="J13" s="255">
        <v>25124.099740000001</v>
      </c>
      <c r="K13" s="251"/>
    </row>
    <row r="14" spans="1:11">
      <c r="A14" s="252" t="s">
        <v>412</v>
      </c>
      <c r="B14" s="255">
        <v>1028606</v>
      </c>
      <c r="C14" s="255">
        <v>1011043</v>
      </c>
      <c r="D14" s="255">
        <v>1009476</v>
      </c>
      <c r="E14" s="255">
        <v>974811</v>
      </c>
      <c r="F14" s="255">
        <v>1004324</v>
      </c>
      <c r="G14" s="255">
        <v>933736</v>
      </c>
      <c r="H14" s="255">
        <v>942171.19398709002</v>
      </c>
      <c r="I14" s="255">
        <v>948993</v>
      </c>
      <c r="J14" s="255">
        <v>933144.38129686005</v>
      </c>
    </row>
    <row r="15" spans="1:11" ht="1.5" customHeight="1">
      <c r="A15" s="245"/>
      <c r="B15" s="256"/>
      <c r="C15" s="256"/>
      <c r="D15" s="256"/>
      <c r="E15" s="256"/>
      <c r="F15" s="256"/>
      <c r="G15" s="256"/>
      <c r="H15" s="256"/>
      <c r="I15" s="256"/>
      <c r="J15" s="256"/>
    </row>
    <row r="16" spans="1:11">
      <c r="A16" s="270"/>
      <c r="B16" s="260"/>
      <c r="C16" s="260"/>
      <c r="D16" s="260"/>
      <c r="E16" s="260"/>
      <c r="F16" s="260"/>
      <c r="G16" s="260"/>
      <c r="H16" s="260"/>
      <c r="I16" s="260"/>
      <c r="J16" s="260"/>
    </row>
    <row r="17" spans="1:10">
      <c r="A17" s="252" t="s">
        <v>384</v>
      </c>
      <c r="B17" s="260"/>
      <c r="C17" s="260"/>
      <c r="D17" s="260"/>
      <c r="E17" s="260"/>
      <c r="F17" s="260"/>
      <c r="G17" s="260"/>
      <c r="H17" s="260"/>
      <c r="I17" s="260"/>
      <c r="J17" s="260"/>
    </row>
    <row r="18" spans="1:10">
      <c r="A18" s="279" t="s">
        <v>338</v>
      </c>
      <c r="B18" s="282">
        <v>11287.50595006</v>
      </c>
      <c r="C18" s="282">
        <v>11386.696657620001</v>
      </c>
      <c r="D18" s="282">
        <v>11469.82445527</v>
      </c>
      <c r="E18" s="260">
        <v>13961.31829693</v>
      </c>
      <c r="F18" s="282">
        <v>21560.711389</v>
      </c>
      <c r="G18" s="260">
        <v>22875.761248999999</v>
      </c>
      <c r="H18" s="260">
        <v>21130.649452000001</v>
      </c>
      <c r="I18" s="260">
        <v>29277</v>
      </c>
      <c r="J18" s="260">
        <v>25915.494558999999</v>
      </c>
    </row>
    <row r="19" spans="1:10">
      <c r="A19" s="279" t="s">
        <v>14</v>
      </c>
      <c r="B19" s="282">
        <v>433227.78643714002</v>
      </c>
      <c r="C19" s="282">
        <v>469347.48863501003</v>
      </c>
      <c r="D19" s="282">
        <v>503155</v>
      </c>
      <c r="E19" s="260">
        <v>472304</v>
      </c>
      <c r="F19" s="282">
        <v>471270.85262299998</v>
      </c>
      <c r="G19" s="260">
        <v>454973.04628200002</v>
      </c>
      <c r="H19" s="260">
        <v>482518.12939800002</v>
      </c>
      <c r="I19" s="260">
        <v>474229</v>
      </c>
      <c r="J19" s="260">
        <v>470664.79284499999</v>
      </c>
    </row>
    <row r="20" spans="1:10">
      <c r="A20" s="279" t="s">
        <v>315</v>
      </c>
      <c r="B20" s="282">
        <v>9577.3058242999996</v>
      </c>
      <c r="C20" s="282">
        <v>7609.1144461700005</v>
      </c>
      <c r="D20" s="282">
        <v>5511.3087793300001</v>
      </c>
      <c r="E20" s="260">
        <v>4145.2726805500006</v>
      </c>
      <c r="F20" s="282">
        <v>7311.0286429999996</v>
      </c>
      <c r="G20" s="260">
        <v>9142.9546979999996</v>
      </c>
      <c r="H20" s="260">
        <v>6037.9456060000002</v>
      </c>
      <c r="I20" s="260">
        <v>7646</v>
      </c>
      <c r="J20" s="260">
        <v>9145.1964840000001</v>
      </c>
    </row>
    <row r="21" spans="1:10">
      <c r="A21" s="279" t="s">
        <v>109</v>
      </c>
      <c r="B21" s="282">
        <v>4722.2572618300001</v>
      </c>
      <c r="C21" s="282">
        <v>4922.4979982200002</v>
      </c>
      <c r="D21" s="282">
        <v>6772.8017218900004</v>
      </c>
      <c r="E21" s="260">
        <v>6203.225891</v>
      </c>
      <c r="F21" s="282">
        <v>6026.6926659999999</v>
      </c>
      <c r="G21" s="260">
        <v>5123.3824537999999</v>
      </c>
      <c r="H21" s="260">
        <v>6102.8069480000004</v>
      </c>
      <c r="I21" s="260">
        <v>4995</v>
      </c>
      <c r="J21" s="260">
        <v>5263.3289340000001</v>
      </c>
    </row>
    <row r="22" spans="1:10">
      <c r="A22" s="279" t="s">
        <v>19</v>
      </c>
      <c r="B22" s="282">
        <v>44668.890846660004</v>
      </c>
      <c r="C22" s="282">
        <v>49460.660923430005</v>
      </c>
      <c r="D22" s="282">
        <v>49221.910668830002</v>
      </c>
      <c r="E22" s="260">
        <v>56989.122076160005</v>
      </c>
      <c r="F22" s="282">
        <v>50793.836564220001</v>
      </c>
      <c r="G22" s="260">
        <v>47189.813151000002</v>
      </c>
      <c r="H22" s="260">
        <v>43464</v>
      </c>
      <c r="I22" s="260">
        <v>47232</v>
      </c>
      <c r="J22" s="260">
        <v>39819.716634999997</v>
      </c>
    </row>
    <row r="23" spans="1:10">
      <c r="A23" s="279" t="s">
        <v>11</v>
      </c>
      <c r="B23" s="282">
        <v>310540.25219972996</v>
      </c>
      <c r="C23" s="282">
        <v>256058.12958010999</v>
      </c>
      <c r="D23" s="282">
        <v>248172</v>
      </c>
      <c r="E23" s="260">
        <v>241880</v>
      </c>
      <c r="F23" s="282">
        <v>249751.06808500001</v>
      </c>
      <c r="G23" s="260">
        <v>200580.04996999999</v>
      </c>
      <c r="H23" s="260">
        <v>191947</v>
      </c>
      <c r="I23" s="260">
        <v>199882</v>
      </c>
      <c r="J23" s="260">
        <v>203226.16855100001</v>
      </c>
    </row>
    <row r="24" spans="1:10">
      <c r="A24" s="279" t="s">
        <v>371</v>
      </c>
      <c r="B24" s="284">
        <v>9921.0325294300001</v>
      </c>
      <c r="C24" s="284">
        <v>10364.867906790001</v>
      </c>
      <c r="D24" s="284">
        <v>10378</v>
      </c>
      <c r="E24" s="255">
        <v>10883.877712420001</v>
      </c>
      <c r="F24" s="284">
        <v>20494.482511999999</v>
      </c>
      <c r="G24" s="255">
        <v>31639.005507000002</v>
      </c>
      <c r="H24" s="255">
        <v>31205.120568999999</v>
      </c>
      <c r="I24" s="255">
        <v>31189</v>
      </c>
      <c r="J24" s="255">
        <v>31296.591558</v>
      </c>
    </row>
    <row r="25" spans="1:10">
      <c r="A25" s="252" t="s">
        <v>413</v>
      </c>
      <c r="B25" s="284">
        <v>823945.03104914993</v>
      </c>
      <c r="C25" s="255">
        <v>809149.45614735002</v>
      </c>
      <c r="D25" s="255">
        <v>834681</v>
      </c>
      <c r="E25" s="255">
        <v>806366</v>
      </c>
      <c r="F25" s="255">
        <v>827208.67248221999</v>
      </c>
      <c r="G25" s="255">
        <v>771524.01331080007</v>
      </c>
      <c r="H25" s="255">
        <v>782405.65197300003</v>
      </c>
      <c r="I25" s="255">
        <v>794450</v>
      </c>
      <c r="J25" s="255">
        <v>785331.28956599988</v>
      </c>
    </row>
    <row r="26" spans="1:10">
      <c r="A26" s="247"/>
      <c r="B26" s="260"/>
      <c r="C26" s="260"/>
      <c r="D26" s="260"/>
      <c r="E26" s="260"/>
      <c r="F26" s="260"/>
    </row>
    <row r="27" spans="1:10">
      <c r="A27" s="252" t="s">
        <v>20</v>
      </c>
      <c r="B27" s="260"/>
      <c r="C27" s="260"/>
      <c r="D27" s="260"/>
      <c r="E27" s="260"/>
      <c r="F27" s="260"/>
    </row>
    <row r="28" spans="1:10">
      <c r="A28" s="279" t="s">
        <v>367</v>
      </c>
      <c r="B28" s="282">
        <v>75860.794699000005</v>
      </c>
      <c r="C28" s="260">
        <v>75860.794699000005</v>
      </c>
      <c r="D28" s="260">
        <v>75860.794699000005</v>
      </c>
      <c r="E28" s="260">
        <v>75860.794699000005</v>
      </c>
      <c r="F28" s="260">
        <v>75860.794699000005</v>
      </c>
      <c r="G28" s="260">
        <v>75860.794699000005</v>
      </c>
      <c r="H28" s="260">
        <v>75861</v>
      </c>
      <c r="I28" s="260">
        <v>75861</v>
      </c>
      <c r="J28" s="260">
        <v>75861</v>
      </c>
    </row>
    <row r="29" spans="1:10">
      <c r="A29" s="279" t="s">
        <v>368</v>
      </c>
      <c r="B29" s="282">
        <v>4431.1629860000003</v>
      </c>
      <c r="C29" s="260">
        <v>4547.7400670000006</v>
      </c>
      <c r="D29" s="260">
        <v>1678.879179</v>
      </c>
      <c r="E29" s="260">
        <v>1402.1111550000001</v>
      </c>
      <c r="F29" s="260">
        <v>1627.1614159999999</v>
      </c>
      <c r="G29" s="260">
        <v>1631.9947279999999</v>
      </c>
      <c r="H29" s="260">
        <v>1633</v>
      </c>
      <c r="I29" s="260">
        <v>1635</v>
      </c>
      <c r="J29" s="260">
        <v>1639</v>
      </c>
    </row>
    <row r="30" spans="1:10">
      <c r="A30" s="279" t="s">
        <v>369</v>
      </c>
      <c r="B30" s="284">
        <v>114860.94777039</v>
      </c>
      <c r="C30" s="255">
        <v>112376.98050914</v>
      </c>
      <c r="D30" s="255">
        <v>95967.694926729993</v>
      </c>
      <c r="E30" s="255">
        <v>89705.915439050004</v>
      </c>
      <c r="F30" s="255">
        <v>98082.120828729996</v>
      </c>
      <c r="G30" s="255">
        <v>83218.447715589995</v>
      </c>
      <c r="H30" s="255">
        <v>77149</v>
      </c>
      <c r="I30" s="255">
        <v>72043</v>
      </c>
      <c r="J30" s="255">
        <v>65400</v>
      </c>
    </row>
    <row r="31" spans="1:10">
      <c r="A31" s="252" t="s">
        <v>411</v>
      </c>
      <c r="B31" s="260">
        <v>195152.90545538999</v>
      </c>
      <c r="C31" s="260">
        <v>192785.51527514</v>
      </c>
      <c r="D31" s="260">
        <v>173508</v>
      </c>
      <c r="E31" s="260">
        <v>166968.82129305002</v>
      </c>
      <c r="F31" s="260">
        <v>175570.07694373</v>
      </c>
      <c r="G31" s="260">
        <v>160711.23714258999</v>
      </c>
      <c r="H31" s="260">
        <v>154643</v>
      </c>
      <c r="I31" s="260">
        <v>149539</v>
      </c>
      <c r="J31" s="260">
        <v>142900</v>
      </c>
    </row>
    <row r="32" spans="1:10">
      <c r="A32" s="279" t="s">
        <v>328</v>
      </c>
      <c r="B32" s="255">
        <v>9507.7281763299998</v>
      </c>
      <c r="C32" s="255">
        <v>9108.2969601700006</v>
      </c>
      <c r="D32" s="255">
        <v>1286.53718976</v>
      </c>
      <c r="E32" s="255">
        <v>1476.0543220100001</v>
      </c>
      <c r="F32" s="255">
        <v>1545.43470643</v>
      </c>
      <c r="G32" s="255">
        <v>1500.54528484</v>
      </c>
      <c r="H32" s="255">
        <v>5122</v>
      </c>
      <c r="I32" s="255">
        <v>5004</v>
      </c>
      <c r="J32" s="255">
        <v>4913</v>
      </c>
    </row>
    <row r="33" spans="1:10">
      <c r="A33" s="252" t="s">
        <v>54</v>
      </c>
      <c r="B33" s="255">
        <v>204660.63363172</v>
      </c>
      <c r="C33" s="255">
        <v>201893.81223531</v>
      </c>
      <c r="D33" s="255">
        <v>174795</v>
      </c>
      <c r="E33" s="255">
        <v>168444.87561506001</v>
      </c>
      <c r="F33" s="255">
        <v>177115</v>
      </c>
      <c r="G33" s="255">
        <v>162211.78242742998</v>
      </c>
      <c r="H33" s="255">
        <v>159765</v>
      </c>
      <c r="I33" s="255">
        <v>154543</v>
      </c>
      <c r="J33" s="255">
        <v>147813</v>
      </c>
    </row>
    <row r="34" spans="1:10">
      <c r="A34" s="252" t="s">
        <v>15</v>
      </c>
      <c r="B34" s="255">
        <v>1028605.6646808699</v>
      </c>
      <c r="C34" s="255">
        <v>1011043.26838266</v>
      </c>
      <c r="D34" s="255">
        <v>1009476</v>
      </c>
      <c r="E34" s="255">
        <v>974811</v>
      </c>
      <c r="F34" s="255">
        <v>1004324.1841323799</v>
      </c>
      <c r="G34" s="255">
        <v>933735.79573822999</v>
      </c>
      <c r="H34" s="255">
        <v>942171.341839</v>
      </c>
      <c r="I34" s="255">
        <v>948993</v>
      </c>
      <c r="J34" s="255">
        <v>933144.28956599988</v>
      </c>
    </row>
    <row r="35" spans="1:10" ht="1.5" customHeight="1">
      <c r="A35" s="245"/>
      <c r="B35" s="256"/>
      <c r="C35" s="256"/>
      <c r="D35" s="256"/>
      <c r="E35" s="256"/>
      <c r="F35" s="256"/>
      <c r="G35" s="256"/>
      <c r="H35" s="256"/>
      <c r="I35" s="256"/>
      <c r="J35" s="256"/>
    </row>
    <row r="36" spans="1:10">
      <c r="A36" s="245"/>
      <c r="B36" s="254"/>
      <c r="C36" s="254"/>
      <c r="D36" s="254"/>
      <c r="E36" s="254"/>
      <c r="F36" s="254"/>
      <c r="G36" s="245"/>
      <c r="H36" s="245"/>
    </row>
    <row r="37" spans="1:10">
      <c r="A37" s="245"/>
      <c r="B37" s="254"/>
      <c r="C37" s="254"/>
      <c r="D37" s="254"/>
      <c r="E37" s="254"/>
      <c r="F37" s="254"/>
      <c r="G37" s="245"/>
      <c r="H37" s="245"/>
    </row>
    <row r="38" spans="1:10">
      <c r="A38" s="245"/>
      <c r="B38" s="254"/>
      <c r="C38" s="254"/>
      <c r="D38" s="254"/>
      <c r="E38" s="254"/>
      <c r="F38" s="254"/>
      <c r="G38" s="245"/>
      <c r="H38" s="245"/>
    </row>
    <row r="39" spans="1:10">
      <c r="A39" s="245"/>
      <c r="B39" s="254"/>
      <c r="C39" s="254"/>
      <c r="D39" s="254"/>
      <c r="E39" s="254"/>
      <c r="F39" s="254"/>
      <c r="G39" s="245"/>
      <c r="H39" s="245"/>
    </row>
    <row r="40" spans="1:10">
      <c r="A40" s="245"/>
      <c r="B40" s="254"/>
      <c r="C40" s="254"/>
      <c r="D40" s="254"/>
      <c r="E40" s="254"/>
      <c r="F40" s="254"/>
      <c r="G40" s="245"/>
      <c r="H40" s="245"/>
    </row>
    <row r="41" spans="1:10">
      <c r="A41" s="245"/>
      <c r="B41" s="254"/>
      <c r="C41" s="254"/>
      <c r="D41" s="254"/>
      <c r="E41" s="254"/>
      <c r="F41" s="254"/>
      <c r="G41" s="245"/>
      <c r="H41" s="245"/>
    </row>
    <row r="42" spans="1:10">
      <c r="A42" s="245"/>
      <c r="B42" s="254"/>
      <c r="C42" s="254"/>
      <c r="D42" s="254"/>
      <c r="E42" s="254"/>
      <c r="F42" s="254"/>
      <c r="G42" s="245"/>
      <c r="H42" s="245"/>
    </row>
    <row r="43" spans="1:10">
      <c r="A43" s="245"/>
      <c r="B43" s="254"/>
      <c r="C43" s="254"/>
      <c r="D43" s="254"/>
      <c r="E43" s="254"/>
      <c r="F43" s="254"/>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&amp;L&amp;8______________________________________________________
&amp;"-,Italic"Arion Bank Factbook 31.03.2016&amp;C&amp;8&amp;P&amp;R&amp;"-,Italic"&amp;8______________________________________________________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46"/>
  <sheetViews>
    <sheetView zoomScaleNormal="100" workbookViewId="0"/>
  </sheetViews>
  <sheetFormatPr defaultRowHeight="15"/>
  <cols>
    <col min="1" max="1" width="47.5703125" style="251" customWidth="1"/>
    <col min="2" max="10" width="9" style="251" customWidth="1"/>
    <col min="11" max="11" width="40.28515625" style="251" customWidth="1"/>
    <col min="12" max="16384" width="9.140625" style="251"/>
  </cols>
  <sheetData>
    <row r="1" spans="1:10" ht="27.75" customHeight="1">
      <c r="A1" s="258" t="s">
        <v>346</v>
      </c>
      <c r="B1" s="259"/>
      <c r="C1" s="259"/>
      <c r="D1" s="259"/>
      <c r="E1" s="259"/>
      <c r="F1" s="259"/>
      <c r="G1" s="259"/>
      <c r="H1" s="259"/>
      <c r="I1" s="259"/>
      <c r="J1" s="259"/>
    </row>
    <row r="2" spans="1:10" ht="15.75" thickBot="1">
      <c r="A2" s="249" t="s">
        <v>319</v>
      </c>
      <c r="B2" s="250" t="s">
        <v>279</v>
      </c>
      <c r="C2" s="250" t="s">
        <v>278</v>
      </c>
      <c r="D2" s="250" t="s">
        <v>277</v>
      </c>
      <c r="E2" s="250" t="s">
        <v>276</v>
      </c>
      <c r="F2" s="250" t="s">
        <v>275</v>
      </c>
      <c r="G2" s="250" t="s">
        <v>274</v>
      </c>
      <c r="H2" s="250" t="s">
        <v>273</v>
      </c>
      <c r="I2" s="250" t="s">
        <v>272</v>
      </c>
      <c r="J2" s="250" t="s">
        <v>271</v>
      </c>
    </row>
    <row r="3" spans="1:10" ht="15.75" thickTop="1">
      <c r="A3" s="277"/>
      <c r="B3" s="278"/>
      <c r="C3" s="278"/>
      <c r="D3" s="278"/>
      <c r="E3" s="278"/>
      <c r="F3" s="278"/>
      <c r="G3" s="278"/>
      <c r="H3" s="278"/>
      <c r="I3" s="278"/>
      <c r="J3" s="278"/>
    </row>
    <row r="4" spans="1:10">
      <c r="A4" s="252" t="s">
        <v>83</v>
      </c>
      <c r="B4" s="254"/>
      <c r="C4" s="254"/>
      <c r="D4" s="254"/>
      <c r="E4" s="254"/>
      <c r="F4" s="254"/>
      <c r="G4" s="254"/>
      <c r="H4" s="254"/>
      <c r="I4" s="254"/>
      <c r="J4" s="254"/>
    </row>
    <row r="5" spans="1:10">
      <c r="A5" s="279" t="s">
        <v>283</v>
      </c>
      <c r="B5" s="260">
        <v>265.26239042999998</v>
      </c>
      <c r="C5" s="260">
        <v>269.68475337000001</v>
      </c>
      <c r="D5" s="260">
        <v>183.11321731999999</v>
      </c>
      <c r="E5" s="260">
        <v>141.86668908999999</v>
      </c>
      <c r="F5" s="260">
        <v>141.65377599999999</v>
      </c>
      <c r="G5" s="260">
        <v>201.499864</v>
      </c>
      <c r="H5" s="260">
        <v>168.97282000000001</v>
      </c>
      <c r="I5" s="260">
        <v>153.57745499999999</v>
      </c>
      <c r="J5" s="260">
        <v>178.604028</v>
      </c>
    </row>
    <row r="6" spans="1:10">
      <c r="A6" s="279" t="s">
        <v>347</v>
      </c>
      <c r="B6" s="260">
        <v>13110</v>
      </c>
      <c r="C6" s="260">
        <v>10313</v>
      </c>
      <c r="D6" s="260">
        <v>13801</v>
      </c>
      <c r="E6" s="260">
        <v>14792</v>
      </c>
      <c r="F6" s="260">
        <v>10509</v>
      </c>
      <c r="G6" s="260">
        <v>9583</v>
      </c>
      <c r="H6" s="260">
        <v>11953</v>
      </c>
      <c r="I6" s="260">
        <v>12658</v>
      </c>
      <c r="J6" s="260">
        <v>11616</v>
      </c>
    </row>
    <row r="7" spans="1:10">
      <c r="A7" s="279" t="s">
        <v>12</v>
      </c>
      <c r="B7" s="260">
        <v>1328</v>
      </c>
      <c r="C7" s="260">
        <v>939</v>
      </c>
      <c r="D7" s="260">
        <v>984</v>
      </c>
      <c r="E7" s="260">
        <v>777</v>
      </c>
      <c r="F7" s="260">
        <v>832</v>
      </c>
      <c r="G7" s="260">
        <v>840</v>
      </c>
      <c r="H7" s="260">
        <v>845</v>
      </c>
      <c r="I7" s="260">
        <v>1009</v>
      </c>
      <c r="J7" s="260">
        <v>971</v>
      </c>
    </row>
    <row r="8" spans="1:10">
      <c r="A8" s="279" t="s">
        <v>13</v>
      </c>
      <c r="B8" s="255">
        <v>167</v>
      </c>
      <c r="C8" s="255">
        <v>217</v>
      </c>
      <c r="D8" s="255">
        <v>180</v>
      </c>
      <c r="E8" s="255">
        <v>305</v>
      </c>
      <c r="F8" s="255">
        <v>161</v>
      </c>
      <c r="G8" s="255">
        <v>210</v>
      </c>
      <c r="H8" s="255">
        <v>188</v>
      </c>
      <c r="I8" s="255">
        <v>170</v>
      </c>
      <c r="J8" s="255">
        <v>125</v>
      </c>
    </row>
    <row r="9" spans="1:10">
      <c r="A9" s="252" t="s">
        <v>83</v>
      </c>
      <c r="B9" s="255">
        <v>14870.26239043</v>
      </c>
      <c r="C9" s="255">
        <v>11739</v>
      </c>
      <c r="D9" s="255">
        <v>15148.11321732</v>
      </c>
      <c r="E9" s="255">
        <v>16015.86668909</v>
      </c>
      <c r="F9" s="255">
        <v>11643.653775999999</v>
      </c>
      <c r="G9" s="255">
        <v>10834.499863999999</v>
      </c>
      <c r="H9" s="255">
        <v>13154.972820000001</v>
      </c>
      <c r="I9" s="255">
        <v>13990.577455000001</v>
      </c>
      <c r="J9" s="255">
        <v>12890.604028</v>
      </c>
    </row>
    <row r="10" spans="1:10">
      <c r="A10" s="270"/>
      <c r="B10" s="260"/>
      <c r="C10" s="260"/>
      <c r="D10" s="260"/>
      <c r="E10" s="260"/>
      <c r="F10" s="260"/>
      <c r="G10" s="260"/>
      <c r="H10" s="260"/>
      <c r="I10" s="260"/>
      <c r="J10" s="260"/>
    </row>
    <row r="11" spans="1:10">
      <c r="A11" s="252" t="s">
        <v>84</v>
      </c>
      <c r="B11" s="260"/>
      <c r="C11" s="260"/>
      <c r="D11" s="260"/>
      <c r="E11" s="260"/>
      <c r="F11" s="260"/>
      <c r="G11" s="260"/>
      <c r="H11" s="260"/>
      <c r="I11" s="260"/>
      <c r="J11" s="260"/>
    </row>
    <row r="12" spans="1:10">
      <c r="A12" s="279" t="s">
        <v>14</v>
      </c>
      <c r="B12" s="260">
        <v>-4139</v>
      </c>
      <c r="C12" s="260">
        <v>-3484</v>
      </c>
      <c r="D12" s="260">
        <v>-4508</v>
      </c>
      <c r="E12" s="260">
        <v>-4313</v>
      </c>
      <c r="F12" s="260">
        <v>-3147</v>
      </c>
      <c r="G12" s="260">
        <v>-3174</v>
      </c>
      <c r="H12" s="260">
        <v>-4025</v>
      </c>
      <c r="I12" s="260">
        <v>-4336</v>
      </c>
      <c r="J12" s="260">
        <v>-4448</v>
      </c>
    </row>
    <row r="13" spans="1:10">
      <c r="A13" s="279" t="s">
        <v>11</v>
      </c>
      <c r="B13" s="260">
        <v>-3349</v>
      </c>
      <c r="C13" s="260">
        <v>-1489</v>
      </c>
      <c r="D13" s="260">
        <v>-3361</v>
      </c>
      <c r="E13" s="260">
        <v>-4100</v>
      </c>
      <c r="F13" s="260">
        <v>-2394</v>
      </c>
      <c r="G13" s="260">
        <v>-1393</v>
      </c>
      <c r="H13" s="260">
        <v>-2413</v>
      </c>
      <c r="I13" s="260">
        <v>-2834</v>
      </c>
      <c r="J13" s="260">
        <v>-2629</v>
      </c>
    </row>
    <row r="14" spans="1:10">
      <c r="A14" s="279" t="s">
        <v>24</v>
      </c>
      <c r="B14" s="260">
        <v>-95</v>
      </c>
      <c r="C14" s="260">
        <v>-98</v>
      </c>
      <c r="D14" s="260">
        <v>-100</v>
      </c>
      <c r="E14" s="260">
        <v>-197</v>
      </c>
      <c r="F14" s="260">
        <v>-306</v>
      </c>
      <c r="G14" s="260">
        <v>-318</v>
      </c>
      <c r="H14" s="260">
        <v>-324</v>
      </c>
      <c r="I14" s="260">
        <v>-327</v>
      </c>
      <c r="J14" s="260">
        <v>-324</v>
      </c>
    </row>
    <row r="15" spans="1:10">
      <c r="A15" s="279" t="s">
        <v>13</v>
      </c>
      <c r="B15" s="255">
        <v>-15</v>
      </c>
      <c r="C15" s="255">
        <v>38</v>
      </c>
      <c r="D15" s="255">
        <v>-67</v>
      </c>
      <c r="E15" s="255">
        <v>-14</v>
      </c>
      <c r="F15" s="255">
        <v>-14</v>
      </c>
      <c r="G15" s="255">
        <v>-39</v>
      </c>
      <c r="H15" s="255">
        <v>-50</v>
      </c>
      <c r="I15" s="255">
        <v>-12</v>
      </c>
      <c r="J15" s="255">
        <v>-7</v>
      </c>
    </row>
    <row r="16" spans="1:10">
      <c r="A16" s="252" t="s">
        <v>84</v>
      </c>
      <c r="B16" s="255">
        <v>-7598</v>
      </c>
      <c r="C16" s="255">
        <v>-5033</v>
      </c>
      <c r="D16" s="255">
        <v>-8036</v>
      </c>
      <c r="E16" s="255">
        <v>-8624</v>
      </c>
      <c r="F16" s="255">
        <v>-5861</v>
      </c>
      <c r="G16" s="255">
        <v>-4924</v>
      </c>
      <c r="H16" s="255">
        <v>-6812</v>
      </c>
      <c r="I16" s="255">
        <v>-7509</v>
      </c>
      <c r="J16" s="255">
        <v>-7408</v>
      </c>
    </row>
    <row r="17" spans="1:10">
      <c r="A17" s="246"/>
      <c r="B17" s="260"/>
      <c r="C17" s="260"/>
      <c r="D17" s="260"/>
      <c r="E17" s="260"/>
      <c r="F17" s="260"/>
    </row>
    <row r="18" spans="1:10" ht="15.75" thickBot="1">
      <c r="A18" s="252" t="s">
        <v>0</v>
      </c>
      <c r="B18" s="283">
        <v>7273</v>
      </c>
      <c r="C18" s="283">
        <v>6705</v>
      </c>
      <c r="D18" s="283">
        <v>7112</v>
      </c>
      <c r="E18" s="283">
        <v>7391.8666890900004</v>
      </c>
      <c r="F18" s="283">
        <v>5783</v>
      </c>
      <c r="G18" s="283">
        <v>5911</v>
      </c>
      <c r="H18" s="283">
        <v>6342.9728200000009</v>
      </c>
      <c r="I18" s="283">
        <v>6481.5774550000006</v>
      </c>
      <c r="J18" s="283">
        <v>5482.6040279999997</v>
      </c>
    </row>
    <row r="19" spans="1:10" ht="15.75" thickTop="1">
      <c r="A19" s="270"/>
      <c r="B19" s="260"/>
      <c r="C19" s="260"/>
      <c r="D19" s="260"/>
      <c r="E19" s="260"/>
      <c r="F19" s="260"/>
    </row>
    <row r="20" spans="1:10">
      <c r="A20" s="252" t="s">
        <v>382</v>
      </c>
      <c r="B20" s="261">
        <v>3.1450070923791373E-2</v>
      </c>
      <c r="C20" s="261">
        <v>2.9312200899661814E-2</v>
      </c>
      <c r="D20" s="261">
        <v>3.1247494483804386E-2</v>
      </c>
      <c r="E20" s="261">
        <v>3.2724380367336256E-2</v>
      </c>
      <c r="F20" s="261">
        <v>2.6220036206274461E-2</v>
      </c>
      <c r="G20" s="261">
        <v>2.7574066772018093E-2</v>
      </c>
      <c r="H20" s="261">
        <v>2.9381069774052204E-2</v>
      </c>
      <c r="I20" s="261">
        <v>3.0616010702196696E-2</v>
      </c>
      <c r="J20" s="261">
        <v>2.6244768702419787E-2</v>
      </c>
    </row>
    <row r="21" spans="1:10">
      <c r="A21" s="245"/>
      <c r="B21" s="245"/>
      <c r="C21" s="245"/>
      <c r="D21" s="245"/>
      <c r="E21" s="245"/>
      <c r="F21" s="245"/>
      <c r="G21" s="245"/>
      <c r="H21" s="245"/>
    </row>
    <row r="22" spans="1:10">
      <c r="A22" s="245"/>
      <c r="B22" s="245"/>
      <c r="C22" s="245"/>
      <c r="D22" s="245"/>
      <c r="E22" s="245"/>
      <c r="F22" s="245"/>
      <c r="G22" s="245"/>
      <c r="H22" s="245"/>
    </row>
    <row r="23" spans="1:10">
      <c r="A23" s="245"/>
      <c r="B23" s="245"/>
      <c r="C23" s="245"/>
      <c r="D23" s="245"/>
      <c r="E23" s="245"/>
      <c r="F23" s="245"/>
      <c r="G23" s="245"/>
      <c r="H23" s="245"/>
    </row>
    <row r="24" spans="1:10">
      <c r="A24" s="245"/>
      <c r="B24" s="245"/>
      <c r="C24" s="245"/>
      <c r="D24" s="245"/>
      <c r="E24" s="245"/>
      <c r="F24" s="245"/>
      <c r="G24" s="245"/>
      <c r="H24" s="245"/>
    </row>
    <row r="25" spans="1:10">
      <c r="A25" s="245"/>
      <c r="B25" s="245"/>
      <c r="C25" s="245"/>
      <c r="D25" s="245"/>
      <c r="E25" s="245"/>
      <c r="F25" s="245"/>
      <c r="G25" s="245"/>
      <c r="H25" s="245"/>
    </row>
    <row r="26" spans="1:10">
      <c r="A26" s="245"/>
      <c r="B26" s="245"/>
      <c r="C26" s="245"/>
      <c r="D26" s="245"/>
      <c r="E26" s="245"/>
      <c r="F26" s="245"/>
      <c r="G26" s="245"/>
      <c r="H26" s="245"/>
    </row>
    <row r="27" spans="1:10">
      <c r="A27" s="245"/>
      <c r="B27" s="245"/>
      <c r="C27" s="245"/>
      <c r="D27" s="245"/>
      <c r="E27" s="245"/>
      <c r="F27" s="245"/>
      <c r="G27" s="245"/>
      <c r="H27" s="245"/>
    </row>
    <row r="28" spans="1:10">
      <c r="A28" s="245"/>
      <c r="B28" s="245"/>
      <c r="C28" s="245"/>
      <c r="D28" s="245"/>
      <c r="E28" s="245"/>
      <c r="F28" s="245"/>
      <c r="G28" s="245"/>
      <c r="H28" s="245"/>
    </row>
    <row r="29" spans="1:10">
      <c r="A29" s="245"/>
      <c r="B29" s="245"/>
      <c r="C29" s="245"/>
      <c r="D29" s="245"/>
      <c r="E29" s="245"/>
      <c r="F29" s="245"/>
      <c r="G29" s="245"/>
      <c r="H29" s="245"/>
    </row>
    <row r="30" spans="1:10">
      <c r="A30" s="245"/>
      <c r="B30" s="245"/>
      <c r="C30" s="245"/>
      <c r="D30" s="245"/>
      <c r="E30" s="245"/>
      <c r="F30" s="245"/>
      <c r="G30" s="245"/>
      <c r="H30" s="245"/>
    </row>
    <row r="31" spans="1:10">
      <c r="A31" s="245"/>
      <c r="B31" s="245"/>
      <c r="C31" s="245"/>
      <c r="D31" s="245"/>
      <c r="E31" s="245"/>
      <c r="F31" s="245"/>
      <c r="G31" s="245"/>
      <c r="H31" s="245"/>
    </row>
    <row r="32" spans="1:10">
      <c r="A32" s="245"/>
      <c r="B32" s="245"/>
      <c r="C32" s="245"/>
      <c r="D32" s="245"/>
      <c r="E32" s="245"/>
      <c r="F32" s="245"/>
      <c r="G32" s="245"/>
      <c r="H32" s="245"/>
    </row>
    <row r="33" spans="1:8">
      <c r="A33" s="245"/>
      <c r="B33" s="245"/>
      <c r="C33" s="245"/>
      <c r="D33" s="245"/>
      <c r="E33" s="245"/>
      <c r="F33" s="245"/>
      <c r="G33" s="245"/>
      <c r="H33" s="245"/>
    </row>
    <row r="34" spans="1:8">
      <c r="A34" s="245"/>
      <c r="B34" s="245"/>
      <c r="C34" s="245"/>
      <c r="D34" s="245"/>
      <c r="E34" s="245"/>
      <c r="F34" s="245"/>
      <c r="G34" s="245"/>
      <c r="H34" s="245"/>
    </row>
    <row r="35" spans="1:8">
      <c r="A35" s="245"/>
      <c r="B35" s="245"/>
      <c r="C35" s="245"/>
      <c r="D35" s="245"/>
      <c r="E35" s="245"/>
      <c r="F35" s="245"/>
      <c r="G35" s="245"/>
      <c r="H35" s="245"/>
    </row>
    <row r="36" spans="1:8">
      <c r="A36" s="245"/>
      <c r="B36" s="245"/>
      <c r="C36" s="245"/>
      <c r="D36" s="245"/>
      <c r="E36" s="245"/>
      <c r="F36" s="245"/>
      <c r="G36" s="245"/>
      <c r="H36" s="245"/>
    </row>
    <row r="37" spans="1:8">
      <c r="A37" s="245"/>
      <c r="B37" s="245"/>
      <c r="C37" s="245"/>
      <c r="D37" s="245"/>
      <c r="E37" s="245"/>
      <c r="F37" s="245"/>
      <c r="G37" s="245"/>
      <c r="H37" s="245"/>
    </row>
    <row r="38" spans="1:8">
      <c r="A38" s="245"/>
      <c r="B38" s="245"/>
      <c r="C38" s="245"/>
      <c r="D38" s="245"/>
      <c r="E38" s="245"/>
      <c r="F38" s="245"/>
      <c r="G38" s="245"/>
      <c r="H38" s="245"/>
    </row>
    <row r="39" spans="1:8">
      <c r="A39" s="245"/>
      <c r="B39" s="245"/>
      <c r="C39" s="245"/>
      <c r="D39" s="245"/>
      <c r="E39" s="245"/>
      <c r="F39" s="245"/>
      <c r="G39" s="245"/>
      <c r="H39" s="245"/>
    </row>
    <row r="40" spans="1:8">
      <c r="A40" s="245"/>
      <c r="B40" s="245"/>
      <c r="C40" s="245"/>
      <c r="D40" s="245"/>
      <c r="E40" s="245"/>
      <c r="F40" s="245"/>
      <c r="G40" s="245"/>
      <c r="H40" s="245"/>
    </row>
    <row r="41" spans="1:8">
      <c r="A41" s="245"/>
      <c r="B41" s="245"/>
      <c r="C41" s="245"/>
      <c r="D41" s="245"/>
      <c r="E41" s="245"/>
      <c r="F41" s="245"/>
      <c r="G41" s="245"/>
      <c r="H41" s="245"/>
    </row>
    <row r="42" spans="1:8">
      <c r="A42" s="245"/>
      <c r="B42" s="245"/>
      <c r="C42" s="245"/>
      <c r="D42" s="245"/>
      <c r="E42" s="245"/>
      <c r="F42" s="245"/>
      <c r="G42" s="245"/>
      <c r="H42" s="245"/>
    </row>
    <row r="43" spans="1:8">
      <c r="A43" s="245"/>
      <c r="B43" s="245"/>
      <c r="C43" s="245"/>
      <c r="D43" s="245"/>
      <c r="E43" s="245"/>
      <c r="F43" s="245"/>
      <c r="G43" s="245"/>
      <c r="H43" s="245"/>
    </row>
    <row r="44" spans="1:8">
      <c r="A44" s="245"/>
      <c r="B44" s="245"/>
      <c r="C44" s="245"/>
      <c r="D44" s="245"/>
      <c r="E44" s="245"/>
      <c r="F44" s="245"/>
      <c r="G44" s="245"/>
      <c r="H44" s="245"/>
    </row>
    <row r="45" spans="1:8">
      <c r="A45" s="245"/>
      <c r="B45" s="245"/>
      <c r="C45" s="245"/>
      <c r="D45" s="245"/>
      <c r="E45" s="245"/>
      <c r="F45" s="245"/>
      <c r="G45" s="245"/>
      <c r="H45" s="245"/>
    </row>
    <row r="46" spans="1:8">
      <c r="A46" s="245"/>
      <c r="B46" s="245"/>
      <c r="C46" s="245"/>
      <c r="D46" s="245"/>
      <c r="E46" s="245"/>
      <c r="F46" s="245"/>
      <c r="G46" s="245"/>
      <c r="H46" s="245"/>
    </row>
  </sheetData>
  <pageMargins left="0.70866141732283472" right="0.70866141732283472" top="0.74803149606299213" bottom="0.74803149606299213" header="0.31496062992125984" footer="0.31496062992125984"/>
  <pageSetup paperSize="9" firstPageNumber="14" orientation="landscape" useFirstPageNumber="1" r:id="rId1"/>
  <headerFooter>
    <oddFooter xml:space="preserve">&amp;L&amp;8______________________________________________________
&amp;"-,Italic"Arion Bank Factbook 31.03.2016&amp;C&amp;8&amp;P&amp;R&amp;8__________________________&amp;"-,Italic"____________________________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4"/>
  <sheetViews>
    <sheetView topLeftCell="A2" zoomScaleNormal="100" workbookViewId="0"/>
  </sheetViews>
  <sheetFormatPr defaultRowHeight="15"/>
  <cols>
    <col min="1" max="1" width="45.28515625" style="251" customWidth="1"/>
    <col min="2" max="6" width="9.140625" style="251" customWidth="1"/>
    <col min="7" max="8" width="9.28515625" style="251" bestFit="1" customWidth="1"/>
    <col min="9" max="9" width="9.42578125" style="251" bestFit="1" customWidth="1"/>
    <col min="10" max="10" width="9.7109375" style="251" bestFit="1" customWidth="1"/>
    <col min="11" max="11" width="40.28515625" style="251" customWidth="1"/>
    <col min="12" max="12" width="9.28515625" style="251" bestFit="1" customWidth="1"/>
    <col min="13" max="13" width="14.7109375" style="251" bestFit="1" customWidth="1"/>
    <col min="14" max="16384" width="9.140625" style="251"/>
  </cols>
  <sheetData>
    <row r="1" spans="1:10" hidden="1">
      <c r="B1" s="259">
        <v>0</v>
      </c>
      <c r="C1" s="259">
        <v>1</v>
      </c>
      <c r="D1" s="259">
        <v>2</v>
      </c>
      <c r="E1" s="259">
        <v>3</v>
      </c>
      <c r="F1" s="259">
        <v>4</v>
      </c>
      <c r="G1" s="259">
        <v>5</v>
      </c>
      <c r="H1" s="259">
        <v>6</v>
      </c>
      <c r="I1" s="259">
        <v>7</v>
      </c>
      <c r="J1" s="259">
        <v>8</v>
      </c>
    </row>
    <row r="2" spans="1:10" ht="27.75" customHeight="1">
      <c r="A2" s="295" t="s">
        <v>391</v>
      </c>
      <c r="B2" s="295"/>
      <c r="C2" s="295"/>
      <c r="D2" s="295"/>
      <c r="E2" s="295"/>
      <c r="F2" s="295"/>
      <c r="G2" s="295"/>
      <c r="H2" s="295"/>
      <c r="I2" s="295"/>
      <c r="J2" s="295"/>
    </row>
    <row r="3" spans="1:10" ht="15.75" thickBot="1">
      <c r="A3" s="249" t="s">
        <v>319</v>
      </c>
      <c r="B3" s="250" t="s">
        <v>279</v>
      </c>
      <c r="C3" s="250" t="s">
        <v>278</v>
      </c>
      <c r="D3" s="250" t="s">
        <v>277</v>
      </c>
      <c r="E3" s="250" t="s">
        <v>276</v>
      </c>
      <c r="F3" s="250" t="s">
        <v>275</v>
      </c>
      <c r="G3" s="250" t="s">
        <v>274</v>
      </c>
      <c r="H3" s="250" t="s">
        <v>273</v>
      </c>
      <c r="I3" s="250" t="s">
        <v>272</v>
      </c>
      <c r="J3" s="250" t="s">
        <v>271</v>
      </c>
    </row>
    <row r="4" spans="1:10" ht="15.75" thickTop="1">
      <c r="A4" s="277"/>
      <c r="B4" s="278"/>
      <c r="C4" s="278"/>
      <c r="D4" s="278"/>
      <c r="E4" s="278"/>
      <c r="F4" s="278"/>
      <c r="G4" s="278"/>
      <c r="H4" s="278"/>
      <c r="I4" s="278"/>
      <c r="J4" s="278"/>
    </row>
    <row r="5" spans="1:10">
      <c r="A5" s="252" t="s">
        <v>23</v>
      </c>
      <c r="B5" s="254"/>
      <c r="C5" s="254"/>
      <c r="D5" s="254"/>
      <c r="E5" s="254"/>
      <c r="F5" s="254"/>
    </row>
    <row r="6" spans="1:10">
      <c r="A6" s="279" t="s">
        <v>28</v>
      </c>
      <c r="B6" s="260">
        <v>323468</v>
      </c>
      <c r="C6" s="260">
        <v>324619</v>
      </c>
      <c r="D6" s="260">
        <v>322386</v>
      </c>
      <c r="E6" s="260">
        <v>315404</v>
      </c>
      <c r="F6" s="260">
        <v>312211</v>
      </c>
      <c r="G6" s="260">
        <v>321311</v>
      </c>
      <c r="H6" s="260">
        <v>320477</v>
      </c>
      <c r="I6" s="260">
        <v>314038</v>
      </c>
      <c r="J6" s="260">
        <v>311941</v>
      </c>
    </row>
    <row r="7" spans="1:10">
      <c r="A7" s="246" t="s">
        <v>351</v>
      </c>
      <c r="B7" s="255">
        <v>370536</v>
      </c>
      <c r="C7" s="255">
        <v>355731</v>
      </c>
      <c r="D7" s="255">
        <v>356421</v>
      </c>
      <c r="E7" s="255">
        <v>351725</v>
      </c>
      <c r="F7" s="255">
        <v>336878</v>
      </c>
      <c r="G7" s="255">
        <v>326197</v>
      </c>
      <c r="H7" s="255">
        <v>332121</v>
      </c>
      <c r="I7" s="255">
        <v>323047</v>
      </c>
      <c r="J7" s="255">
        <v>330400</v>
      </c>
    </row>
    <row r="8" spans="1:10">
      <c r="A8" s="252" t="s">
        <v>89</v>
      </c>
      <c r="B8" s="255">
        <v>694004</v>
      </c>
      <c r="C8" s="255">
        <v>680350</v>
      </c>
      <c r="D8" s="255">
        <v>678807</v>
      </c>
      <c r="E8" s="255">
        <v>667129</v>
      </c>
      <c r="F8" s="255">
        <v>649089</v>
      </c>
      <c r="G8" s="255">
        <v>647508</v>
      </c>
      <c r="H8" s="255">
        <v>652598</v>
      </c>
      <c r="I8" s="255">
        <v>637085</v>
      </c>
      <c r="J8" s="255">
        <v>642341</v>
      </c>
    </row>
    <row r="9" spans="1:10">
      <c r="A9" s="270"/>
      <c r="B9" s="260"/>
      <c r="C9" s="260"/>
      <c r="D9" s="260"/>
      <c r="E9" s="260"/>
      <c r="F9" s="260"/>
    </row>
    <row r="10" spans="1:10">
      <c r="A10" s="252" t="s">
        <v>352</v>
      </c>
      <c r="B10" s="252"/>
      <c r="C10" s="252"/>
      <c r="D10" s="252"/>
      <c r="E10" s="252"/>
      <c r="F10" s="252"/>
      <c r="G10" s="252"/>
      <c r="H10" s="252"/>
      <c r="I10" s="252"/>
      <c r="J10" s="252"/>
    </row>
    <row r="11" spans="1:10">
      <c r="A11" s="246" t="s">
        <v>30</v>
      </c>
      <c r="B11" s="260">
        <v>17465</v>
      </c>
      <c r="C11" s="260">
        <v>16840</v>
      </c>
      <c r="D11" s="260">
        <v>17809</v>
      </c>
      <c r="E11" s="260">
        <v>18062</v>
      </c>
      <c r="F11" s="260">
        <v>18508</v>
      </c>
      <c r="G11" s="260">
        <v>17955</v>
      </c>
      <c r="H11" s="260">
        <v>18525</v>
      </c>
      <c r="I11" s="260">
        <v>18044</v>
      </c>
      <c r="J11" s="260">
        <v>19003</v>
      </c>
    </row>
    <row r="12" spans="1:10">
      <c r="A12" s="246" t="s">
        <v>257</v>
      </c>
      <c r="B12" s="260">
        <v>10403</v>
      </c>
      <c r="C12" s="260">
        <v>10842</v>
      </c>
      <c r="D12" s="260">
        <v>10574</v>
      </c>
      <c r="E12" s="260">
        <v>10650</v>
      </c>
      <c r="F12" s="260">
        <v>10135</v>
      </c>
      <c r="G12" s="260">
        <v>11065</v>
      </c>
      <c r="H12" s="260">
        <v>10228</v>
      </c>
      <c r="I12" s="260">
        <v>9084</v>
      </c>
      <c r="J12" s="260">
        <v>9669</v>
      </c>
    </row>
    <row r="13" spans="1:10">
      <c r="A13" s="246" t="s">
        <v>248</v>
      </c>
      <c r="B13" s="260">
        <v>272279</v>
      </c>
      <c r="C13" s="260">
        <v>271895</v>
      </c>
      <c r="D13" s="260">
        <v>272841</v>
      </c>
      <c r="E13" s="260">
        <v>264681</v>
      </c>
      <c r="F13" s="260">
        <v>262883</v>
      </c>
      <c r="G13" s="260">
        <v>271639</v>
      </c>
      <c r="H13" s="260">
        <v>257122</v>
      </c>
      <c r="I13" s="260">
        <v>259118</v>
      </c>
      <c r="J13" s="260">
        <v>259252</v>
      </c>
    </row>
    <row r="14" spans="1:10">
      <c r="A14" s="246" t="s">
        <v>32</v>
      </c>
      <c r="B14" s="260">
        <v>35247</v>
      </c>
      <c r="C14" s="260">
        <v>38058</v>
      </c>
      <c r="D14" s="260">
        <v>34985</v>
      </c>
      <c r="E14" s="260">
        <v>34442</v>
      </c>
      <c r="F14" s="260">
        <v>34272</v>
      </c>
      <c r="G14" s="260">
        <v>33763</v>
      </c>
      <c r="H14" s="260">
        <v>47218</v>
      </c>
      <c r="I14" s="260">
        <v>40477</v>
      </c>
      <c r="J14" s="260">
        <v>38251</v>
      </c>
    </row>
    <row r="15" spans="1:10">
      <c r="A15" s="246" t="s">
        <v>353</v>
      </c>
      <c r="B15" s="255">
        <v>-11926</v>
      </c>
      <c r="C15" s="255">
        <v>-13016</v>
      </c>
      <c r="D15" s="255">
        <v>-13823</v>
      </c>
      <c r="E15" s="255">
        <v>-12431</v>
      </c>
      <c r="F15" s="255">
        <v>-13587</v>
      </c>
      <c r="G15" s="255">
        <v>-13111</v>
      </c>
      <c r="H15" s="255">
        <v>-12616</v>
      </c>
      <c r="I15" s="255">
        <v>-12685</v>
      </c>
      <c r="J15" s="255">
        <v>-14234</v>
      </c>
    </row>
    <row r="16" spans="1:10">
      <c r="A16" s="252" t="s">
        <v>354</v>
      </c>
      <c r="B16" s="255">
        <v>323468</v>
      </c>
      <c r="C16" s="255">
        <v>324619</v>
      </c>
      <c r="D16" s="255">
        <v>322386</v>
      </c>
      <c r="E16" s="255">
        <v>315404</v>
      </c>
      <c r="F16" s="255">
        <v>312211</v>
      </c>
      <c r="G16" s="255">
        <v>321311</v>
      </c>
      <c r="H16" s="255">
        <v>320477</v>
      </c>
      <c r="I16" s="255">
        <v>314038</v>
      </c>
      <c r="J16" s="255">
        <v>311941</v>
      </c>
    </row>
    <row r="17" spans="1:10">
      <c r="A17" s="246"/>
      <c r="B17" s="260"/>
      <c r="C17" s="260"/>
      <c r="D17" s="260"/>
      <c r="E17" s="260"/>
      <c r="F17" s="260"/>
      <c r="G17" s="260"/>
      <c r="H17" s="260"/>
      <c r="I17" s="260"/>
      <c r="J17" s="260"/>
    </row>
    <row r="18" spans="1:10">
      <c r="A18" s="246" t="s">
        <v>355</v>
      </c>
      <c r="B18" s="260">
        <v>294183</v>
      </c>
      <c r="C18" s="260">
        <v>291277</v>
      </c>
      <c r="D18" s="260">
        <v>284977</v>
      </c>
      <c r="E18" s="260">
        <v>273687</v>
      </c>
      <c r="F18" s="260">
        <v>273560</v>
      </c>
      <c r="G18" s="260">
        <v>277859</v>
      </c>
      <c r="H18" s="260">
        <v>282283</v>
      </c>
      <c r="I18" s="260">
        <v>272704</v>
      </c>
      <c r="J18" s="260">
        <v>261695</v>
      </c>
    </row>
    <row r="19" spans="1:10">
      <c r="A19" s="267" t="s">
        <v>344</v>
      </c>
      <c r="B19" s="260">
        <v>23957</v>
      </c>
      <c r="C19" s="260">
        <v>26532</v>
      </c>
      <c r="D19" s="260">
        <v>29153</v>
      </c>
      <c r="E19" s="260">
        <v>33066</v>
      </c>
      <c r="F19" s="260">
        <v>30391</v>
      </c>
      <c r="G19" s="260">
        <v>32847</v>
      </c>
      <c r="H19" s="260">
        <v>28342</v>
      </c>
      <c r="I19" s="260">
        <v>31143</v>
      </c>
      <c r="J19" s="260">
        <v>40700</v>
      </c>
    </row>
    <row r="20" spans="1:10">
      <c r="A20" s="267" t="s">
        <v>362</v>
      </c>
      <c r="B20" s="260">
        <v>14944</v>
      </c>
      <c r="C20" s="260">
        <v>17403</v>
      </c>
      <c r="D20" s="260">
        <v>18149</v>
      </c>
      <c r="E20" s="260">
        <v>19454</v>
      </c>
      <c r="F20" s="260">
        <v>19219</v>
      </c>
      <c r="G20" s="260">
        <v>21621</v>
      </c>
      <c r="H20" s="260">
        <v>20454</v>
      </c>
      <c r="I20" s="260">
        <v>20720</v>
      </c>
      <c r="J20" s="260">
        <v>23653</v>
      </c>
    </row>
    <row r="21" spans="1:10">
      <c r="A21" s="267" t="s">
        <v>363</v>
      </c>
      <c r="B21" s="255">
        <v>-9616</v>
      </c>
      <c r="C21" s="255">
        <v>-10593</v>
      </c>
      <c r="D21" s="255">
        <v>-9893</v>
      </c>
      <c r="E21" s="255">
        <v>-10803</v>
      </c>
      <c r="F21" s="255">
        <v>-10959</v>
      </c>
      <c r="G21" s="255">
        <v>-11016</v>
      </c>
      <c r="H21" s="255">
        <v>-10602</v>
      </c>
      <c r="I21" s="255">
        <v>-10529</v>
      </c>
      <c r="J21" s="255">
        <v>-14107</v>
      </c>
    </row>
    <row r="22" spans="1:10">
      <c r="A22" s="252" t="s">
        <v>354</v>
      </c>
      <c r="B22" s="255">
        <v>323468</v>
      </c>
      <c r="C22" s="255">
        <v>324619</v>
      </c>
      <c r="D22" s="255">
        <v>322386</v>
      </c>
      <c r="E22" s="255">
        <v>315404</v>
      </c>
      <c r="F22" s="255">
        <v>312211</v>
      </c>
      <c r="G22" s="255">
        <v>321311</v>
      </c>
      <c r="H22" s="255">
        <v>320477</v>
      </c>
      <c r="I22" s="255">
        <v>314038</v>
      </c>
      <c r="J22" s="255">
        <v>311941</v>
      </c>
    </row>
    <row r="23" spans="1:10">
      <c r="A23" s="270"/>
      <c r="B23" s="254"/>
      <c r="C23" s="254"/>
      <c r="D23" s="254"/>
      <c r="E23" s="254"/>
      <c r="F23" s="254"/>
      <c r="G23" s="254"/>
      <c r="H23" s="254"/>
      <c r="I23" s="254"/>
      <c r="J23" s="254"/>
    </row>
    <row r="24" spans="1:10">
      <c r="A24" s="252" t="s">
        <v>387</v>
      </c>
      <c r="B24" s="254"/>
      <c r="C24" s="254"/>
      <c r="D24" s="254"/>
      <c r="E24" s="254"/>
      <c r="F24" s="254"/>
      <c r="G24" s="254"/>
      <c r="H24" s="254"/>
      <c r="I24" s="254"/>
      <c r="J24" s="254"/>
    </row>
    <row r="25" spans="1:10">
      <c r="A25" s="246" t="s">
        <v>313</v>
      </c>
      <c r="B25" s="264">
        <v>0.79804603854389722</v>
      </c>
      <c r="C25" s="264">
        <v>0.7479170258001494</v>
      </c>
      <c r="D25" s="264">
        <v>0.76163975976637832</v>
      </c>
      <c r="E25" s="264">
        <v>0.63899455124910043</v>
      </c>
      <c r="F25" s="264">
        <v>0.70695665747437431</v>
      </c>
      <c r="G25" s="264">
        <v>0.60640118403404097</v>
      </c>
      <c r="H25" s="264">
        <v>0.61679867018676049</v>
      </c>
      <c r="I25" s="264">
        <v>0.61221042471042475</v>
      </c>
      <c r="J25" s="264">
        <v>0.60178412886314636</v>
      </c>
    </row>
    <row r="26" spans="1:10">
      <c r="A26" s="246" t="s">
        <v>122</v>
      </c>
      <c r="B26" s="264">
        <v>7.1924799750213153E-2</v>
      </c>
      <c r="C26" s="264">
        <v>7.9149911101034573E-2</v>
      </c>
      <c r="D26" s="264">
        <v>8.7736510582973951E-2</v>
      </c>
      <c r="E26" s="264">
        <v>0.10136508413369424</v>
      </c>
      <c r="F26" s="264">
        <v>9.4040288393105798E-2</v>
      </c>
      <c r="G26" s="264">
        <v>9.8839396136937416E-2</v>
      </c>
      <c r="H26" s="264">
        <v>8.5604946251498892E-2</v>
      </c>
      <c r="I26" s="264">
        <v>9.5952453576611307E-2</v>
      </c>
      <c r="J26" s="264">
        <v>0.12482824614780645</v>
      </c>
    </row>
    <row r="27" spans="1:10">
      <c r="A27" s="246" t="s">
        <v>312</v>
      </c>
      <c r="B27" s="264">
        <v>4.4865559438459969E-2</v>
      </c>
      <c r="C27" s="264">
        <v>5.1916399174253905E-2</v>
      </c>
      <c r="D27" s="264">
        <v>5.4619762308180775E-2</v>
      </c>
      <c r="E27" s="264">
        <v>5.9636978973473899E-2</v>
      </c>
      <c r="F27" s="264">
        <v>5.9470247857164961E-2</v>
      </c>
      <c r="G27" s="264">
        <v>6.5059414371989033E-2</v>
      </c>
      <c r="H27" s="264">
        <v>6.1779816901706239E-2</v>
      </c>
      <c r="I27" s="264">
        <v>6.3838899210332534E-2</v>
      </c>
      <c r="J27" s="264">
        <v>7.2544533320247323E-2</v>
      </c>
    </row>
    <row r="28" spans="1:10">
      <c r="C28" s="254"/>
      <c r="D28" s="254"/>
      <c r="E28" s="254"/>
      <c r="F28" s="254"/>
      <c r="G28" s="245"/>
      <c r="H28" s="245"/>
    </row>
    <row r="29" spans="1:10">
      <c r="A29" s="252" t="s">
        <v>364</v>
      </c>
      <c r="B29" s="252"/>
      <c r="C29" s="252"/>
      <c r="D29" s="252"/>
      <c r="E29" s="252"/>
      <c r="F29" s="252"/>
      <c r="G29" s="252"/>
      <c r="H29" s="252"/>
      <c r="I29" s="252"/>
      <c r="J29" s="252"/>
    </row>
    <row r="30" spans="1:10">
      <c r="A30" s="279" t="s">
        <v>30</v>
      </c>
      <c r="B30" s="260">
        <v>24463</v>
      </c>
      <c r="C30" s="260">
        <v>24248</v>
      </c>
      <c r="D30" s="260">
        <v>23699</v>
      </c>
      <c r="E30" s="260">
        <v>25272</v>
      </c>
      <c r="F30" s="260">
        <v>25305</v>
      </c>
      <c r="G30" s="260">
        <v>24420</v>
      </c>
      <c r="H30" s="260">
        <v>23453</v>
      </c>
      <c r="I30" s="260">
        <v>23444</v>
      </c>
      <c r="J30" s="260">
        <v>23218</v>
      </c>
    </row>
    <row r="31" spans="1:10">
      <c r="A31" s="279" t="s">
        <v>257</v>
      </c>
      <c r="B31" s="260">
        <v>1113</v>
      </c>
      <c r="C31" s="260">
        <v>1054</v>
      </c>
      <c r="D31" s="260">
        <v>994</v>
      </c>
      <c r="E31" s="260">
        <v>997</v>
      </c>
      <c r="F31" s="260">
        <v>1004</v>
      </c>
      <c r="G31" s="260">
        <v>943</v>
      </c>
      <c r="H31" s="260">
        <v>939</v>
      </c>
      <c r="I31" s="260">
        <v>716</v>
      </c>
      <c r="J31" s="260">
        <v>761</v>
      </c>
    </row>
    <row r="32" spans="1:10">
      <c r="A32" s="279" t="s">
        <v>248</v>
      </c>
      <c r="B32" s="260">
        <v>13607</v>
      </c>
      <c r="C32" s="260">
        <v>12889</v>
      </c>
      <c r="D32" s="260">
        <v>12516</v>
      </c>
      <c r="E32" s="260">
        <v>11990</v>
      </c>
      <c r="F32" s="260">
        <v>11601</v>
      </c>
      <c r="G32" s="260">
        <v>10406</v>
      </c>
      <c r="H32" s="260">
        <v>8940</v>
      </c>
      <c r="I32" s="260">
        <v>9199</v>
      </c>
      <c r="J32" s="260">
        <v>8539</v>
      </c>
    </row>
    <row r="33" spans="1:10">
      <c r="A33" s="279" t="s">
        <v>32</v>
      </c>
      <c r="B33" s="260">
        <v>343918</v>
      </c>
      <c r="C33" s="260">
        <v>334849</v>
      </c>
      <c r="D33" s="260">
        <v>331758</v>
      </c>
      <c r="E33" s="260">
        <v>328224</v>
      </c>
      <c r="F33" s="260">
        <v>311740</v>
      </c>
      <c r="G33" s="260">
        <v>303998</v>
      </c>
      <c r="H33" s="260">
        <v>313286</v>
      </c>
      <c r="I33" s="260">
        <v>304324</v>
      </c>
      <c r="J33" s="260">
        <v>313154</v>
      </c>
    </row>
    <row r="34" spans="1:10">
      <c r="A34" s="279" t="s">
        <v>353</v>
      </c>
      <c r="B34" s="255">
        <v>-12565</v>
      </c>
      <c r="C34" s="255">
        <v>-17309</v>
      </c>
      <c r="D34" s="255">
        <v>-12546</v>
      </c>
      <c r="E34" s="255">
        <v>-14758</v>
      </c>
      <c r="F34" s="255">
        <v>-12772</v>
      </c>
      <c r="G34" s="255">
        <v>-13570</v>
      </c>
      <c r="H34" s="255">
        <v>-14497</v>
      </c>
      <c r="I34" s="255">
        <v>-14636</v>
      </c>
      <c r="J34" s="255">
        <v>-15272</v>
      </c>
    </row>
    <row r="35" spans="1:10">
      <c r="A35" s="252" t="s">
        <v>365</v>
      </c>
      <c r="B35" s="255">
        <v>370536</v>
      </c>
      <c r="C35" s="255">
        <v>355731</v>
      </c>
      <c r="D35" s="255">
        <v>356421</v>
      </c>
      <c r="E35" s="255">
        <v>351725</v>
      </c>
      <c r="F35" s="255">
        <v>336878</v>
      </c>
      <c r="G35" s="255">
        <v>326197</v>
      </c>
      <c r="H35" s="255">
        <v>332121</v>
      </c>
      <c r="I35" s="255">
        <v>323047</v>
      </c>
      <c r="J35" s="255">
        <v>330400</v>
      </c>
    </row>
    <row r="36" spans="1:10" ht="9.75" customHeight="1">
      <c r="A36" s="245"/>
      <c r="B36" s="254"/>
      <c r="C36" s="254"/>
      <c r="D36" s="254"/>
      <c r="E36" s="254"/>
      <c r="F36" s="254"/>
      <c r="G36" s="254"/>
      <c r="H36" s="254"/>
      <c r="I36" s="254"/>
      <c r="J36" s="254"/>
    </row>
    <row r="37" spans="1:10">
      <c r="A37" s="279" t="s">
        <v>355</v>
      </c>
      <c r="B37" s="260">
        <v>349133</v>
      </c>
      <c r="C37" s="260">
        <v>337153</v>
      </c>
      <c r="D37" s="260">
        <v>334863</v>
      </c>
      <c r="E37" s="260">
        <v>313161</v>
      </c>
      <c r="F37" s="260">
        <v>317228</v>
      </c>
      <c r="G37" s="260">
        <v>308588</v>
      </c>
      <c r="H37" s="260">
        <v>311702</v>
      </c>
      <c r="I37" s="260">
        <v>300525</v>
      </c>
      <c r="J37" s="260">
        <v>299368</v>
      </c>
    </row>
    <row r="38" spans="1:10">
      <c r="A38" s="279" t="s">
        <v>344</v>
      </c>
      <c r="B38" s="260">
        <v>19508</v>
      </c>
      <c r="C38" s="260">
        <v>17302</v>
      </c>
      <c r="D38" s="260">
        <v>19374</v>
      </c>
      <c r="E38" s="260">
        <v>36034</v>
      </c>
      <c r="F38" s="260">
        <v>16997</v>
      </c>
      <c r="G38" s="260">
        <v>15114</v>
      </c>
      <c r="H38" s="260">
        <v>13141</v>
      </c>
      <c r="I38" s="260">
        <v>11575</v>
      </c>
      <c r="J38" s="260">
        <v>19244</v>
      </c>
    </row>
    <row r="39" spans="1:10">
      <c r="A39" s="279" t="s">
        <v>414</v>
      </c>
      <c r="B39" s="260">
        <v>11756</v>
      </c>
      <c r="C39" s="260">
        <v>16024</v>
      </c>
      <c r="D39" s="260">
        <v>12707</v>
      </c>
      <c r="E39" s="260">
        <v>13149</v>
      </c>
      <c r="F39" s="260">
        <v>13583</v>
      </c>
      <c r="G39" s="260">
        <v>13693</v>
      </c>
      <c r="H39" s="260">
        <v>20009</v>
      </c>
      <c r="I39" s="260">
        <v>23749</v>
      </c>
      <c r="J39" s="260">
        <v>23248</v>
      </c>
    </row>
    <row r="40" spans="1:10">
      <c r="A40" s="279" t="s">
        <v>363</v>
      </c>
      <c r="B40" s="255">
        <v>-9861</v>
      </c>
      <c r="C40" s="255">
        <v>-14748</v>
      </c>
      <c r="D40" s="255">
        <v>-10523</v>
      </c>
      <c r="E40" s="255">
        <v>-10619</v>
      </c>
      <c r="F40" s="255">
        <v>-10930</v>
      </c>
      <c r="G40" s="255">
        <v>-11198</v>
      </c>
      <c r="H40" s="255">
        <v>-12731</v>
      </c>
      <c r="I40" s="255">
        <v>-12802</v>
      </c>
      <c r="J40" s="255">
        <v>-11460</v>
      </c>
    </row>
    <row r="41" spans="1:10">
      <c r="A41" s="252" t="s">
        <v>365</v>
      </c>
      <c r="B41" s="255">
        <v>370536</v>
      </c>
      <c r="C41" s="255">
        <v>355731</v>
      </c>
      <c r="D41" s="255">
        <v>356421</v>
      </c>
      <c r="E41" s="255">
        <v>351725</v>
      </c>
      <c r="F41" s="255">
        <v>336878</v>
      </c>
      <c r="G41" s="255">
        <v>326197</v>
      </c>
      <c r="H41" s="255">
        <v>332121</v>
      </c>
      <c r="I41" s="255">
        <v>323047</v>
      </c>
      <c r="J41" s="255">
        <v>330400</v>
      </c>
    </row>
    <row r="42" spans="1:10" ht="9.75" customHeight="1">
      <c r="A42" s="252"/>
      <c r="B42" s="254"/>
      <c r="C42" s="254"/>
      <c r="D42" s="254"/>
      <c r="E42" s="254"/>
      <c r="F42" s="254"/>
      <c r="G42" s="254"/>
      <c r="H42" s="254"/>
      <c r="I42" s="254"/>
      <c r="J42" s="254"/>
    </row>
    <row r="43" spans="1:10">
      <c r="A43" s="279" t="s">
        <v>313</v>
      </c>
      <c r="B43" s="264">
        <v>1.0688159237835999</v>
      </c>
      <c r="C43" s="264">
        <v>1.0801922116824763</v>
      </c>
      <c r="D43" s="264">
        <v>0.98732981821043519</v>
      </c>
      <c r="E43" s="264">
        <v>1.1223667199026541</v>
      </c>
      <c r="F43" s="264">
        <v>0.94029301332548043</v>
      </c>
      <c r="G43" s="264">
        <v>0.99101730811363475</v>
      </c>
      <c r="H43" s="264">
        <v>0.72452396421610277</v>
      </c>
      <c r="I43" s="264">
        <v>0.61627858015074322</v>
      </c>
      <c r="J43" s="264">
        <v>0.65691672401927048</v>
      </c>
    </row>
    <row r="44" spans="1:10">
      <c r="A44" s="279" t="s">
        <v>122</v>
      </c>
      <c r="B44" s="264">
        <v>5.128326458936322E-2</v>
      </c>
      <c r="C44" s="264">
        <v>4.6701702390688812E-2</v>
      </c>
      <c r="D44" s="264">
        <v>5.279824714397837E-2</v>
      </c>
      <c r="E44" s="264">
        <v>9.9446934404874926E-2</v>
      </c>
      <c r="F44" s="264">
        <v>4.8868916183641552E-2</v>
      </c>
      <c r="G44" s="264">
        <v>4.4796158804961544E-2</v>
      </c>
      <c r="H44" s="264">
        <v>3.8106202080892673E-2</v>
      </c>
      <c r="I44" s="264">
        <v>3.4464893449139347E-2</v>
      </c>
      <c r="J44" s="264">
        <v>5.6292049376937929E-2</v>
      </c>
    </row>
    <row r="45" spans="1:10">
      <c r="A45" s="279" t="s">
        <v>312</v>
      </c>
      <c r="B45" s="264">
        <v>3.090455497808868E-2</v>
      </c>
      <c r="C45" s="264">
        <v>4.3252114154918364E-2</v>
      </c>
      <c r="D45" s="264">
        <v>3.4629262230749108E-2</v>
      </c>
      <c r="E45" s="264">
        <v>3.6288720111275471E-2</v>
      </c>
      <c r="F45" s="264">
        <v>3.9053155764099734E-2</v>
      </c>
      <c r="G45" s="264">
        <v>4.0584478133937965E-2</v>
      </c>
      <c r="H45" s="264">
        <v>5.8021992042963356E-2</v>
      </c>
      <c r="I45" s="264">
        <v>7.0713326524717957E-2</v>
      </c>
      <c r="J45" s="264">
        <v>6.8004446264552737E-2</v>
      </c>
    </row>
    <row r="46" spans="1:10" ht="14.25" customHeight="1">
      <c r="A46" s="245"/>
      <c r="B46" s="245"/>
      <c r="C46" s="245"/>
      <c r="D46" s="245"/>
      <c r="E46" s="245"/>
      <c r="F46" s="245"/>
      <c r="G46" s="245"/>
      <c r="H46" s="245"/>
      <c r="I46" s="245"/>
      <c r="J46" s="245"/>
    </row>
    <row r="47" spans="1:10">
      <c r="A47" s="252" t="s">
        <v>366</v>
      </c>
      <c r="B47" s="245"/>
      <c r="C47" s="245"/>
      <c r="D47" s="245"/>
      <c r="E47" s="245"/>
      <c r="F47" s="245"/>
      <c r="G47" s="245"/>
      <c r="H47" s="245"/>
      <c r="I47" s="245"/>
      <c r="J47" s="245"/>
    </row>
    <row r="48" spans="1:10">
      <c r="A48" s="279" t="s">
        <v>386</v>
      </c>
      <c r="B48" s="264">
        <v>1.5817626357492929E-2</v>
      </c>
      <c r="C48" s="264">
        <v>1.6189199142048347E-2</v>
      </c>
      <c r="D48" s="264">
        <v>1.724084720036137E-2</v>
      </c>
      <c r="E48" s="264">
        <v>1.6259862108181106E-2</v>
      </c>
      <c r="F48" s="264">
        <v>1.6E-2</v>
      </c>
      <c r="G48" s="264">
        <v>1.7000000000000001E-2</v>
      </c>
      <c r="H48" s="264">
        <v>1.6E-2</v>
      </c>
      <c r="I48" s="264">
        <v>1.4999999999999999E-2</v>
      </c>
      <c r="J48" s="264">
        <v>1.4E-2</v>
      </c>
    </row>
    <row r="49" spans="1:10">
      <c r="A49" s="279" t="s">
        <v>176</v>
      </c>
      <c r="B49" s="264">
        <v>5.4226849752790553E-2</v>
      </c>
      <c r="C49" s="264">
        <v>5.5839946476410544E-2</v>
      </c>
      <c r="D49" s="264">
        <v>5.5007982133488204E-2</v>
      </c>
      <c r="E49" s="264">
        <v>6.3364844694008104E-2</v>
      </c>
      <c r="F49" s="264">
        <v>5.6000000000000001E-2</v>
      </c>
      <c r="G49" s="264">
        <v>5.6000000000000001E-2</v>
      </c>
      <c r="H49" s="264">
        <v>5.3999999999999999E-2</v>
      </c>
      <c r="I49" s="264">
        <v>6.3E-2</v>
      </c>
      <c r="J49" s="264">
        <v>0.06</v>
      </c>
    </row>
    <row r="50" spans="1:10">
      <c r="A50" s="279" t="s">
        <v>356</v>
      </c>
      <c r="B50" s="264">
        <v>9.0531014530302045E-2</v>
      </c>
      <c r="C50" s="264">
        <v>9.4059837349008094E-2</v>
      </c>
      <c r="D50" s="264">
        <v>8.9711324529138298E-2</v>
      </c>
      <c r="E50" s="264">
        <v>8.9348212381832395E-2</v>
      </c>
      <c r="F50" s="264">
        <v>9.5000000000000001E-2</v>
      </c>
      <c r="G50" s="264">
        <v>8.5000000000000006E-2</v>
      </c>
      <c r="H50" s="264">
        <v>8.6999999999999994E-2</v>
      </c>
      <c r="I50" s="264">
        <v>8.8999999999999996E-2</v>
      </c>
      <c r="J50" s="264">
        <v>9.6000000000000002E-2</v>
      </c>
    </row>
    <row r="51" spans="1:10">
      <c r="A51" s="279" t="s">
        <v>357</v>
      </c>
      <c r="B51" s="264">
        <v>6.1980482328302784E-2</v>
      </c>
      <c r="C51" s="264">
        <v>6.0112838071464114E-2</v>
      </c>
      <c r="D51" s="264">
        <v>6.0131137054213975E-2</v>
      </c>
      <c r="E51" s="264">
        <v>5.6183097590447081E-2</v>
      </c>
      <c r="F51" s="264">
        <v>6.2E-2</v>
      </c>
      <c r="G51" s="264">
        <v>7.8E-2</v>
      </c>
      <c r="H51" s="264">
        <v>7.3999999999999996E-2</v>
      </c>
      <c r="I51" s="264">
        <v>7.3999999999999996E-2</v>
      </c>
      <c r="J51" s="264">
        <v>7.1999999999999995E-2</v>
      </c>
    </row>
    <row r="52" spans="1:10">
      <c r="A52" s="279" t="s">
        <v>358</v>
      </c>
      <c r="B52" s="264">
        <v>8.0116371958460178E-2</v>
      </c>
      <c r="C52" s="264">
        <v>8.6587899283447317E-2</v>
      </c>
      <c r="D52" s="264">
        <v>7.1830784381391663E-2</v>
      </c>
      <c r="E52" s="264">
        <v>7.2727272727272724E-2</v>
      </c>
      <c r="F52" s="264">
        <v>6.8000000000000005E-2</v>
      </c>
      <c r="G52" s="264">
        <v>7.0999999999999994E-2</v>
      </c>
      <c r="H52" s="264">
        <v>6.9000000000000006E-2</v>
      </c>
      <c r="I52" s="264">
        <v>7.2999999999999995E-2</v>
      </c>
      <c r="J52" s="264">
        <v>7.0999999999999994E-2</v>
      </c>
    </row>
    <row r="53" spans="1:10">
      <c r="A53" s="279" t="s">
        <v>359</v>
      </c>
      <c r="B53" s="264">
        <v>2.2677958416995918E-2</v>
      </c>
      <c r="C53" s="264">
        <v>2.3031447919917018E-2</v>
      </c>
      <c r="D53" s="264">
        <v>2.1553163253568111E-2</v>
      </c>
      <c r="E53" s="264">
        <v>2.1539555050110171E-2</v>
      </c>
      <c r="F53" s="264">
        <v>2.5999999999999999E-2</v>
      </c>
      <c r="G53" s="264">
        <v>2.4E-2</v>
      </c>
      <c r="H53" s="264">
        <v>1.7999999999999999E-2</v>
      </c>
      <c r="I53" s="264">
        <v>1.9E-2</v>
      </c>
      <c r="J53" s="264">
        <v>2.1000000000000001E-2</v>
      </c>
    </row>
    <row r="54" spans="1:10">
      <c r="A54" s="279" t="s">
        <v>360</v>
      </c>
      <c r="B54" s="264">
        <v>0.28206436081784225</v>
      </c>
      <c r="C54" s="264">
        <v>0.28848764937551125</v>
      </c>
      <c r="D54" s="264">
        <v>0.28405453101809375</v>
      </c>
      <c r="E54" s="264">
        <v>0.26577297604662736</v>
      </c>
      <c r="F54" s="264">
        <v>0.246</v>
      </c>
      <c r="G54" s="264">
        <v>0.249</v>
      </c>
      <c r="H54" s="264">
        <v>0.29499999999999998</v>
      </c>
      <c r="I54" s="264">
        <v>0.28499999999999998</v>
      </c>
      <c r="J54" s="264">
        <v>0.26400000000000001</v>
      </c>
    </row>
    <row r="55" spans="1:10">
      <c r="A55" s="279" t="s">
        <v>174</v>
      </c>
      <c r="B55" s="264">
        <v>0.22551924779238725</v>
      </c>
      <c r="C55" s="264">
        <v>0.21322291281895589</v>
      </c>
      <c r="D55" s="264">
        <v>0.21603945895443871</v>
      </c>
      <c r="E55" s="264">
        <v>0.21053095458099366</v>
      </c>
      <c r="F55" s="264">
        <v>0.22900000000000001</v>
      </c>
      <c r="G55" s="264">
        <v>0.23400000000000001</v>
      </c>
      <c r="H55" s="264">
        <v>0.21</v>
      </c>
      <c r="I55" s="264">
        <v>0.20899999999999999</v>
      </c>
      <c r="J55" s="264">
        <v>0.188</v>
      </c>
    </row>
    <row r="56" spans="1:10">
      <c r="A56" s="279" t="s">
        <v>175</v>
      </c>
      <c r="B56" s="264">
        <v>1.5874301012587171E-2</v>
      </c>
      <c r="C56" s="264">
        <v>1.6869488461787138E-2</v>
      </c>
      <c r="D56" s="264">
        <v>2.8225048467963448E-2</v>
      </c>
      <c r="E56" s="264">
        <v>3.1544530528111452E-2</v>
      </c>
      <c r="F56" s="264">
        <v>3.3000000000000002E-2</v>
      </c>
      <c r="G56" s="264">
        <v>1.7000000000000001E-2</v>
      </c>
      <c r="H56" s="264">
        <v>1.9E-2</v>
      </c>
      <c r="I56" s="264">
        <v>1.7000000000000001E-2</v>
      </c>
      <c r="J56" s="264">
        <v>5.6000000000000001E-2</v>
      </c>
    </row>
    <row r="57" spans="1:10">
      <c r="A57" s="279" t="s">
        <v>361</v>
      </c>
      <c r="B57" s="264">
        <v>0.15118638944663945</v>
      </c>
      <c r="C57" s="264">
        <v>0.14557066997253543</v>
      </c>
      <c r="D57" s="264">
        <v>0.15620572300734245</v>
      </c>
      <c r="E57" s="264">
        <v>0.17273153742270239</v>
      </c>
      <c r="F57" s="264">
        <v>0.16900000000000001</v>
      </c>
      <c r="G57" s="264">
        <v>0.16900000000000001</v>
      </c>
      <c r="H57" s="264">
        <v>0.158</v>
      </c>
      <c r="I57" s="264">
        <v>0.156</v>
      </c>
      <c r="J57" s="264">
        <v>0.158</v>
      </c>
    </row>
    <row r="58" spans="1:10">
      <c r="A58" s="245"/>
      <c r="B58" s="292">
        <v>0.99999460241380056</v>
      </c>
      <c r="C58" s="292">
        <v>0.99997188887108512</v>
      </c>
      <c r="D58" s="292">
        <v>1</v>
      </c>
      <c r="E58" s="292">
        <v>1.0000028431302863</v>
      </c>
      <c r="F58" s="292">
        <v>1</v>
      </c>
      <c r="G58" s="292">
        <v>1</v>
      </c>
      <c r="H58" s="292">
        <v>1</v>
      </c>
      <c r="I58" s="292">
        <v>1</v>
      </c>
      <c r="J58" s="292">
        <v>1</v>
      </c>
    </row>
    <row r="59" spans="1:10">
      <c r="A59" s="245"/>
      <c r="B59" s="272"/>
      <c r="C59" s="272"/>
      <c r="D59" s="272"/>
      <c r="E59" s="272"/>
      <c r="F59" s="272"/>
      <c r="G59" s="272"/>
      <c r="H59" s="272"/>
      <c r="I59" s="272"/>
      <c r="J59" s="272"/>
    </row>
    <row r="60" spans="1:10">
      <c r="A60" s="245"/>
      <c r="B60" s="272"/>
      <c r="C60" s="272"/>
      <c r="D60" s="272"/>
      <c r="E60" s="272"/>
      <c r="F60" s="272"/>
      <c r="G60" s="272"/>
      <c r="H60" s="272"/>
      <c r="I60" s="272"/>
      <c r="J60" s="272"/>
    </row>
    <row r="61" spans="1:10">
      <c r="A61" s="245"/>
      <c r="B61" s="245"/>
      <c r="C61" s="245"/>
      <c r="D61" s="245"/>
      <c r="E61" s="245"/>
      <c r="F61" s="245"/>
      <c r="G61" s="245"/>
      <c r="H61" s="245"/>
    </row>
    <row r="62" spans="1:10">
      <c r="A62" s="245"/>
      <c r="B62" s="245"/>
      <c r="C62" s="245"/>
      <c r="D62" s="245"/>
      <c r="E62" s="245"/>
      <c r="F62" s="245"/>
      <c r="G62" s="245"/>
      <c r="H62" s="245"/>
    </row>
    <row r="63" spans="1:10">
      <c r="A63" s="245"/>
      <c r="B63" s="245"/>
      <c r="C63" s="245"/>
      <c r="D63" s="245"/>
      <c r="E63" s="245"/>
      <c r="F63" s="245"/>
      <c r="G63" s="245"/>
      <c r="H63" s="245"/>
    </row>
    <row r="64" spans="1:10">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sheetData>
  <mergeCells count="1">
    <mergeCell ref="A2:J2"/>
  </mergeCells>
  <pageMargins left="0.70866141732283472" right="0.70866141732283472" top="0.74803149606299213" bottom="0.74803149606299213" header="0.31496062992125984" footer="0.31496062992125984"/>
  <pageSetup paperSize="9" scale="97" firstPageNumber="15" orientation="landscape" useFirstPageNumber="1" r:id="rId1"/>
  <headerFooter>
    <oddFooter>&amp;L&amp;"-,Italic"&amp;8______________________________________________________
Arion Bank Factbook 31.03.2016&amp;C&amp;8&amp;P&amp;R&amp;"-,Italic"&amp;8______________________________________________________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heetViews>
  <sheetFormatPr defaultRowHeight="15"/>
  <cols>
    <col min="1" max="1" width="55.5703125" style="251" customWidth="1"/>
    <col min="2" max="10" width="9" style="251" customWidth="1"/>
    <col min="11" max="11" width="40.28515625" style="251" customWidth="1"/>
    <col min="12" max="16384" width="9.140625" style="251"/>
  </cols>
  <sheetData>
    <row r="1" spans="1:11" ht="27.75" customHeight="1">
      <c r="A1" s="258" t="s">
        <v>372</v>
      </c>
      <c r="B1" s="259">
        <v>0</v>
      </c>
      <c r="C1" s="259">
        <v>1</v>
      </c>
      <c r="D1" s="259">
        <v>2</v>
      </c>
      <c r="E1" s="259">
        <v>3</v>
      </c>
      <c r="F1" s="259">
        <v>4</v>
      </c>
      <c r="G1" s="259">
        <v>5</v>
      </c>
      <c r="H1" s="259">
        <v>6</v>
      </c>
      <c r="I1" s="259">
        <v>7</v>
      </c>
      <c r="J1" s="259">
        <v>8</v>
      </c>
      <c r="K1" s="245"/>
    </row>
    <row r="2" spans="1:11" ht="15.75" thickBot="1">
      <c r="A2" s="249" t="s">
        <v>319</v>
      </c>
      <c r="B2" s="250" t="s">
        <v>279</v>
      </c>
      <c r="C2" s="250" t="s">
        <v>278</v>
      </c>
      <c r="D2" s="250" t="s">
        <v>277</v>
      </c>
      <c r="E2" s="250" t="s">
        <v>276</v>
      </c>
      <c r="F2" s="250" t="s">
        <v>275</v>
      </c>
      <c r="G2" s="250" t="s">
        <v>274</v>
      </c>
      <c r="H2" s="250" t="s">
        <v>273</v>
      </c>
      <c r="I2" s="250" t="s">
        <v>272</v>
      </c>
      <c r="J2" s="250" t="s">
        <v>271</v>
      </c>
      <c r="K2" s="245"/>
    </row>
    <row r="3" spans="1:11" ht="15.75" thickTop="1">
      <c r="A3" s="277"/>
      <c r="B3" s="278"/>
      <c r="C3" s="278"/>
      <c r="D3" s="278"/>
      <c r="E3" s="278"/>
      <c r="F3" s="278"/>
      <c r="G3" s="278"/>
      <c r="H3" s="278"/>
      <c r="I3" s="278"/>
      <c r="J3" s="278"/>
      <c r="K3" s="245"/>
    </row>
    <row r="4" spans="1:11">
      <c r="A4" s="252" t="s">
        <v>406</v>
      </c>
      <c r="B4" s="278"/>
      <c r="C4" s="278"/>
      <c r="D4" s="278"/>
      <c r="E4" s="278"/>
      <c r="F4" s="278"/>
      <c r="G4" s="278"/>
      <c r="H4" s="278"/>
      <c r="I4" s="278"/>
      <c r="J4" s="278"/>
      <c r="K4" s="245"/>
    </row>
    <row r="5" spans="1:11">
      <c r="A5" s="252" t="s">
        <v>54</v>
      </c>
      <c r="B5" s="274">
        <v>204660.63363172003</v>
      </c>
      <c r="C5" s="274">
        <v>201894</v>
      </c>
      <c r="D5" s="274">
        <v>174793.90599449002</v>
      </c>
      <c r="E5" s="274">
        <v>168444.87561506001</v>
      </c>
      <c r="F5" s="274">
        <v>177115.51165016001</v>
      </c>
      <c r="G5" s="274">
        <v>162211.78242742998</v>
      </c>
      <c r="H5" s="274">
        <v>159766.00497308999</v>
      </c>
      <c r="I5" s="274">
        <v>154542.72119697003</v>
      </c>
      <c r="J5" s="274">
        <v>147813.09173086</v>
      </c>
      <c r="K5" s="245"/>
    </row>
    <row r="6" spans="1:11">
      <c r="A6" s="279" t="s">
        <v>415</v>
      </c>
      <c r="B6" s="282">
        <v>-9507</v>
      </c>
      <c r="C6" s="282">
        <v>-9108.2969601700006</v>
      </c>
      <c r="D6" s="282">
        <v>-1286.53718976</v>
      </c>
      <c r="E6" s="282">
        <v>-1476.0543220100001</v>
      </c>
      <c r="F6" s="282">
        <v>-1545.43470643</v>
      </c>
      <c r="G6" s="282">
        <v>-1500.54528484</v>
      </c>
      <c r="H6" s="282">
        <v>-5122.49609418</v>
      </c>
      <c r="I6" s="282">
        <v>-5003.6300636099995</v>
      </c>
      <c r="J6" s="282">
        <v>-4913.4101457899997</v>
      </c>
      <c r="K6" s="245"/>
    </row>
    <row r="7" spans="1:11">
      <c r="A7" s="279" t="s">
        <v>16</v>
      </c>
      <c r="B7" s="282">
        <v>-9153</v>
      </c>
      <c r="C7" s="282">
        <v>-9285</v>
      </c>
      <c r="D7" s="282">
        <v>-9194</v>
      </c>
      <c r="E7" s="282">
        <v>-9353</v>
      </c>
      <c r="F7" s="282">
        <v>-9493</v>
      </c>
      <c r="G7" s="282">
        <v>-9596</v>
      </c>
      <c r="H7" s="282">
        <v>-5337</v>
      </c>
      <c r="I7" s="282">
        <v>-5374</v>
      </c>
      <c r="J7" s="282">
        <v>-5371</v>
      </c>
      <c r="K7" s="245"/>
    </row>
    <row r="8" spans="1:11">
      <c r="A8" s="279" t="s">
        <v>107</v>
      </c>
      <c r="B8" s="282">
        <v>-209</v>
      </c>
      <c r="C8" s="282">
        <v>-205</v>
      </c>
      <c r="D8" s="282">
        <v>-987</v>
      </c>
      <c r="E8" s="282">
        <v>-891</v>
      </c>
      <c r="F8" s="282">
        <v>-420</v>
      </c>
      <c r="G8" s="282">
        <v>-655</v>
      </c>
      <c r="H8" s="282">
        <v>-660</v>
      </c>
      <c r="I8" s="282">
        <v>-734</v>
      </c>
      <c r="J8" s="282">
        <v>-409</v>
      </c>
      <c r="K8" s="245"/>
    </row>
    <row r="9" spans="1:11">
      <c r="A9" s="279" t="s">
        <v>370</v>
      </c>
      <c r="B9" s="284">
        <v>-2921</v>
      </c>
      <c r="C9" s="284">
        <v>-3151</v>
      </c>
      <c r="D9" s="284">
        <v>-222</v>
      </c>
      <c r="E9" s="284">
        <v>-1534</v>
      </c>
      <c r="F9" s="284">
        <v>-12913</v>
      </c>
      <c r="G9" s="284">
        <v>-111</v>
      </c>
      <c r="H9" s="284">
        <v>-125</v>
      </c>
      <c r="I9" s="284">
        <v>-111</v>
      </c>
      <c r="J9" s="284">
        <v>-7931</v>
      </c>
      <c r="K9" s="245"/>
    </row>
    <row r="10" spans="1:11">
      <c r="A10" s="252" t="s">
        <v>402</v>
      </c>
      <c r="B10" s="284">
        <v>182871</v>
      </c>
      <c r="C10" s="284">
        <v>180145.21527514001</v>
      </c>
      <c r="D10" s="284">
        <v>163104.36880473001</v>
      </c>
      <c r="E10" s="284">
        <v>155190.82129305002</v>
      </c>
      <c r="F10" s="284">
        <v>152744.07694373</v>
      </c>
      <c r="G10" s="284">
        <v>150349.23714258999</v>
      </c>
      <c r="H10" s="284">
        <v>148521.50887890998</v>
      </c>
      <c r="I10" s="284">
        <v>143320.09113336002</v>
      </c>
      <c r="J10" s="284">
        <v>129188.68158507001</v>
      </c>
      <c r="K10" s="245"/>
    </row>
    <row r="11" spans="1:11">
      <c r="A11" s="279" t="s">
        <v>415</v>
      </c>
      <c r="B11" s="293">
        <v>9507</v>
      </c>
      <c r="C11" s="293">
        <v>9108.2969601700006</v>
      </c>
      <c r="D11" s="293">
        <v>1286.53718976</v>
      </c>
      <c r="E11" s="293">
        <v>1476.0543220100001</v>
      </c>
      <c r="F11" s="293">
        <v>1545.43470643</v>
      </c>
      <c r="G11" s="293">
        <v>1500.54528484</v>
      </c>
      <c r="H11" s="293">
        <v>5122.49609418</v>
      </c>
      <c r="I11" s="293">
        <v>5003.6300636099995</v>
      </c>
      <c r="J11" s="293">
        <v>4913.4101457899997</v>
      </c>
      <c r="K11" s="245"/>
    </row>
    <row r="12" spans="1:11">
      <c r="A12" s="252" t="s">
        <v>127</v>
      </c>
      <c r="B12" s="284">
        <v>192377.63363172003</v>
      </c>
      <c r="C12" s="284">
        <v>189253.51223531002</v>
      </c>
      <c r="D12" s="284">
        <v>164390.90599449002</v>
      </c>
      <c r="E12" s="284">
        <v>156666.87561506001</v>
      </c>
      <c r="F12" s="284">
        <v>154289.51165016001</v>
      </c>
      <c r="G12" s="284">
        <v>151849.78242742998</v>
      </c>
      <c r="H12" s="284">
        <v>153644.00497308999</v>
      </c>
      <c r="I12" s="284">
        <v>148323.72119697003</v>
      </c>
      <c r="J12" s="284">
        <v>134102.09173086</v>
      </c>
      <c r="K12" s="245"/>
    </row>
    <row r="13" spans="1:11">
      <c r="A13" s="279" t="s">
        <v>371</v>
      </c>
      <c r="B13" s="274">
        <v>9921.0325294300001</v>
      </c>
      <c r="C13" s="274">
        <v>10364.867906790001</v>
      </c>
      <c r="D13" s="274">
        <v>10378.125930850001</v>
      </c>
      <c r="E13" s="274">
        <v>10883.877712420001</v>
      </c>
      <c r="F13" s="274">
        <v>20494.482511999999</v>
      </c>
      <c r="G13" s="274">
        <v>31639.005507000002</v>
      </c>
      <c r="H13" s="274">
        <v>31205.120568999999</v>
      </c>
      <c r="I13" s="274">
        <v>31189.311602999998</v>
      </c>
      <c r="J13" s="274">
        <v>31296.591558</v>
      </c>
      <c r="K13" s="245"/>
    </row>
    <row r="14" spans="1:11">
      <c r="A14" s="279" t="s">
        <v>401</v>
      </c>
      <c r="B14" s="282">
        <v>-1055</v>
      </c>
      <c r="C14" s="282">
        <v>-771</v>
      </c>
      <c r="D14" s="282">
        <v>-597</v>
      </c>
      <c r="E14" s="282">
        <v>-411</v>
      </c>
      <c r="F14" s="282">
        <v>-684</v>
      </c>
      <c r="G14" s="282">
        <v>0</v>
      </c>
      <c r="H14" s="282">
        <v>0</v>
      </c>
      <c r="I14" s="282">
        <v>0</v>
      </c>
      <c r="J14" s="282">
        <v>0</v>
      </c>
      <c r="K14" s="245"/>
    </row>
    <row r="15" spans="1:11" s="244" customFormat="1">
      <c r="A15" s="279" t="s">
        <v>370</v>
      </c>
      <c r="B15" s="284">
        <v>-2921</v>
      </c>
      <c r="C15" s="284">
        <v>-3118</v>
      </c>
      <c r="D15" s="284">
        <v>-189</v>
      </c>
      <c r="E15" s="284">
        <v>-92</v>
      </c>
      <c r="F15" s="284">
        <v>-91</v>
      </c>
      <c r="G15" s="284">
        <v>-101</v>
      </c>
      <c r="H15" s="284">
        <v>-120</v>
      </c>
      <c r="I15" s="284">
        <v>-100</v>
      </c>
      <c r="J15" s="284">
        <v>-119.991456598458</v>
      </c>
      <c r="K15" s="245"/>
    </row>
    <row r="16" spans="1:11" s="244" customFormat="1">
      <c r="A16" s="252" t="s">
        <v>407</v>
      </c>
      <c r="B16" s="282">
        <v>5945.0325294300001</v>
      </c>
      <c r="C16" s="282">
        <v>6475.8679067900011</v>
      </c>
      <c r="D16" s="282">
        <v>9592.1259308500012</v>
      </c>
      <c r="E16" s="282">
        <v>10380.877712420001</v>
      </c>
      <c r="F16" s="282">
        <v>19719.482511999999</v>
      </c>
      <c r="G16" s="282">
        <v>31538.005507000002</v>
      </c>
      <c r="H16" s="282">
        <v>31085.120568999999</v>
      </c>
      <c r="I16" s="282">
        <v>31089.311602999998</v>
      </c>
      <c r="J16" s="282">
        <v>31176.600101401542</v>
      </c>
      <c r="K16" s="245"/>
    </row>
    <row r="17" spans="1:11" ht="15.75" thickBot="1">
      <c r="A17" s="252" t="s">
        <v>314</v>
      </c>
      <c r="B17" s="285">
        <v>198322.66616115003</v>
      </c>
      <c r="C17" s="285">
        <v>195729.38014210001</v>
      </c>
      <c r="D17" s="285">
        <v>173983.03192534001</v>
      </c>
      <c r="E17" s="285">
        <v>167047.75332748002</v>
      </c>
      <c r="F17" s="285">
        <v>174008.99416216</v>
      </c>
      <c r="G17" s="285">
        <v>183387.78793442997</v>
      </c>
      <c r="H17" s="285">
        <v>184729.12554208998</v>
      </c>
      <c r="I17" s="285">
        <v>179413.03279997004</v>
      </c>
      <c r="J17" s="285">
        <v>165278.69183226154</v>
      </c>
      <c r="K17" s="245"/>
    </row>
    <row r="18" spans="1:11" ht="15.75" thickTop="1">
      <c r="A18" s="246"/>
      <c r="B18" s="266"/>
      <c r="C18" s="266"/>
      <c r="D18" s="266"/>
      <c r="E18" s="266"/>
      <c r="F18" s="266"/>
      <c r="G18" s="266"/>
      <c r="H18" s="266"/>
      <c r="I18" s="266"/>
      <c r="J18" s="266"/>
      <c r="K18" s="245"/>
    </row>
    <row r="19" spans="1:11">
      <c r="A19" s="252" t="s">
        <v>25</v>
      </c>
      <c r="B19" s="254"/>
      <c r="C19" s="254"/>
      <c r="D19" s="254"/>
      <c r="E19" s="254"/>
      <c r="F19" s="254"/>
      <c r="G19" s="254"/>
      <c r="H19" s="254"/>
      <c r="I19" s="254"/>
      <c r="J19" s="254"/>
      <c r="K19" s="245"/>
    </row>
    <row r="20" spans="1:11">
      <c r="A20" s="279" t="s">
        <v>40</v>
      </c>
      <c r="B20" s="274">
        <v>635499</v>
      </c>
      <c r="C20" s="274">
        <v>681034</v>
      </c>
      <c r="D20" s="274">
        <v>645358</v>
      </c>
      <c r="E20" s="274">
        <v>629774</v>
      </c>
      <c r="F20" s="274">
        <v>625520</v>
      </c>
      <c r="G20" s="274">
        <v>591994</v>
      </c>
      <c r="H20" s="274">
        <v>630866</v>
      </c>
      <c r="I20" s="274">
        <v>604993</v>
      </c>
      <c r="J20" s="274">
        <v>618188</v>
      </c>
      <c r="K20" s="245"/>
    </row>
    <row r="21" spans="1:11">
      <c r="A21" s="279" t="s">
        <v>39</v>
      </c>
      <c r="B21" s="274">
        <v>10649</v>
      </c>
      <c r="C21" s="274">
        <v>38401</v>
      </c>
      <c r="D21" s="274">
        <v>5255</v>
      </c>
      <c r="E21" s="274">
        <v>6582</v>
      </c>
      <c r="F21" s="274">
        <v>19413</v>
      </c>
      <c r="G21" s="274">
        <v>18915</v>
      </c>
      <c r="H21" s="274">
        <v>18399</v>
      </c>
      <c r="I21" s="274">
        <v>16317</v>
      </c>
      <c r="J21" s="274">
        <v>21548</v>
      </c>
      <c r="K21" s="245"/>
    </row>
    <row r="22" spans="1:11">
      <c r="A22" s="279" t="s">
        <v>38</v>
      </c>
      <c r="B22" s="274">
        <v>7994</v>
      </c>
      <c r="C22" s="274">
        <v>7035</v>
      </c>
      <c r="D22" s="274">
        <v>7317</v>
      </c>
      <c r="E22" s="274">
        <v>7299</v>
      </c>
      <c r="F22" s="274">
        <v>1492</v>
      </c>
      <c r="G22" s="274">
        <v>2890</v>
      </c>
      <c r="H22" s="274">
        <v>4251</v>
      </c>
      <c r="I22" s="274">
        <v>4362</v>
      </c>
      <c r="J22" s="274">
        <v>5932</v>
      </c>
      <c r="K22" s="245"/>
    </row>
    <row r="23" spans="1:11">
      <c r="A23" s="279" t="s">
        <v>41</v>
      </c>
      <c r="B23" s="275">
        <v>81441</v>
      </c>
      <c r="C23" s="275">
        <v>81441</v>
      </c>
      <c r="D23" s="275">
        <v>82211</v>
      </c>
      <c r="E23" s="275">
        <v>82211</v>
      </c>
      <c r="F23" s="275">
        <v>82211</v>
      </c>
      <c r="G23" s="275">
        <v>82211</v>
      </c>
      <c r="H23" s="275">
        <v>76097</v>
      </c>
      <c r="I23" s="275">
        <v>76097</v>
      </c>
      <c r="J23" s="275">
        <v>76097</v>
      </c>
      <c r="K23" s="245"/>
    </row>
    <row r="24" spans="1:11">
      <c r="A24" s="252" t="s">
        <v>388</v>
      </c>
      <c r="B24" s="286">
        <v>735583</v>
      </c>
      <c r="C24" s="286">
        <v>807911</v>
      </c>
      <c r="D24" s="286">
        <v>740141</v>
      </c>
      <c r="E24" s="286">
        <v>725866</v>
      </c>
      <c r="F24" s="286">
        <v>728636</v>
      </c>
      <c r="G24" s="286">
        <v>696010</v>
      </c>
      <c r="H24" s="286">
        <v>729613</v>
      </c>
      <c r="I24" s="286">
        <v>701769</v>
      </c>
      <c r="J24" s="286">
        <v>721765</v>
      </c>
      <c r="K24" s="245"/>
    </row>
    <row r="25" spans="1:11">
      <c r="A25" s="268"/>
      <c r="B25" s="274"/>
      <c r="C25" s="274"/>
      <c r="D25" s="274"/>
      <c r="E25" s="274"/>
      <c r="F25" s="274"/>
      <c r="G25" s="274"/>
      <c r="H25" s="274"/>
      <c r="I25" s="274"/>
      <c r="J25" s="274"/>
      <c r="K25" s="245"/>
    </row>
    <row r="26" spans="1:11">
      <c r="A26" s="252" t="s">
        <v>374</v>
      </c>
      <c r="B26" s="263"/>
      <c r="C26" s="266"/>
      <c r="D26" s="266"/>
      <c r="E26" s="266"/>
      <c r="F26" s="266"/>
      <c r="G26" s="266"/>
      <c r="H26" s="266"/>
      <c r="I26" s="266"/>
      <c r="J26" s="266"/>
      <c r="K26" s="245"/>
    </row>
    <row r="27" spans="1:11">
      <c r="A27" s="279" t="s">
        <v>416</v>
      </c>
      <c r="B27" s="266">
        <v>0.249</v>
      </c>
      <c r="C27" s="266">
        <v>0.223</v>
      </c>
      <c r="D27" s="281">
        <v>0</v>
      </c>
      <c r="E27" s="281">
        <v>0</v>
      </c>
      <c r="F27" s="281">
        <v>0</v>
      </c>
      <c r="G27" s="266">
        <v>0.216</v>
      </c>
      <c r="H27" s="281">
        <v>0</v>
      </c>
      <c r="I27" s="281">
        <v>0</v>
      </c>
      <c r="J27" s="281">
        <v>0</v>
      </c>
      <c r="K27" s="245"/>
    </row>
    <row r="28" spans="1:11">
      <c r="A28" s="279" t="s">
        <v>101</v>
      </c>
      <c r="B28" s="266">
        <v>0.26200000000000001</v>
      </c>
      <c r="C28" s="266">
        <v>0.23424981216990484</v>
      </c>
      <c r="D28" s="266">
        <v>0.21390518833573602</v>
      </c>
      <c r="E28" s="266">
        <v>0.21583460308100944</v>
      </c>
      <c r="F28" s="266">
        <v>0.18822292612497873</v>
      </c>
      <c r="G28" s="266">
        <v>0.21817215269895548</v>
      </c>
      <c r="H28" s="266">
        <v>0.20342428109148275</v>
      </c>
      <c r="I28" s="266">
        <v>0.21135729848425908</v>
      </c>
      <c r="J28" s="266">
        <v>0.18182832347980513</v>
      </c>
      <c r="K28" s="245"/>
    </row>
    <row r="29" spans="1:11">
      <c r="A29" s="279" t="s">
        <v>398</v>
      </c>
      <c r="B29" s="266">
        <v>0.26600000000000001</v>
      </c>
      <c r="C29" s="266">
        <v>0.24199999999999999</v>
      </c>
      <c r="D29" s="266">
        <v>0.22700000000000001</v>
      </c>
      <c r="E29" s="266">
        <v>0.23200000000000001</v>
      </c>
      <c r="F29" s="266">
        <v>0.216</v>
      </c>
      <c r="G29" s="266">
        <v>0.26300000000000001</v>
      </c>
      <c r="H29" s="266">
        <v>0.246</v>
      </c>
      <c r="I29" s="266">
        <v>0.25600000000000001</v>
      </c>
      <c r="J29" s="266">
        <v>0.22500000000000001</v>
      </c>
      <c r="K29" s="245"/>
    </row>
    <row r="30" spans="1:11">
      <c r="A30" s="279"/>
      <c r="B30" s="266"/>
      <c r="C30" s="266"/>
      <c r="D30" s="266"/>
      <c r="E30" s="266"/>
      <c r="F30" s="266"/>
      <c r="G30" s="266"/>
      <c r="H30" s="266"/>
      <c r="I30" s="266"/>
      <c r="J30" s="266"/>
      <c r="K30" s="245"/>
    </row>
    <row r="31" spans="1:11">
      <c r="A31" s="252" t="s">
        <v>376</v>
      </c>
      <c r="B31" s="266"/>
      <c r="C31" s="266"/>
      <c r="D31" s="266"/>
      <c r="E31" s="266"/>
      <c r="F31" s="266"/>
      <c r="G31" s="266"/>
      <c r="H31" s="266"/>
      <c r="I31" s="266"/>
      <c r="J31" s="266"/>
      <c r="K31" s="245"/>
    </row>
    <row r="32" spans="1:11">
      <c r="A32" s="279" t="s">
        <v>377</v>
      </c>
      <c r="B32" s="274">
        <v>999855</v>
      </c>
      <c r="C32" s="274">
        <v>982348</v>
      </c>
      <c r="D32" s="274">
        <v>989972</v>
      </c>
      <c r="E32" s="274">
        <v>958352</v>
      </c>
      <c r="F32" s="274">
        <v>969329</v>
      </c>
      <c r="G32" s="274">
        <v>912303</v>
      </c>
      <c r="H32" s="281">
        <v>0</v>
      </c>
      <c r="I32" s="281">
        <v>0</v>
      </c>
      <c r="J32" s="281">
        <v>0</v>
      </c>
      <c r="K32" s="245"/>
    </row>
    <row r="33" spans="1:11">
      <c r="A33" s="279" t="s">
        <v>378</v>
      </c>
      <c r="B33" s="274">
        <v>3996</v>
      </c>
      <c r="C33" s="274">
        <v>3789</v>
      </c>
      <c r="D33" s="274">
        <v>3664</v>
      </c>
      <c r="E33" s="274">
        <v>3395</v>
      </c>
      <c r="F33" s="274">
        <v>2508</v>
      </c>
      <c r="G33" s="274">
        <v>1348</v>
      </c>
      <c r="H33" s="281">
        <v>0</v>
      </c>
      <c r="I33" s="281">
        <v>0</v>
      </c>
      <c r="J33" s="281">
        <v>0</v>
      </c>
      <c r="K33" s="245"/>
    </row>
    <row r="34" spans="1:11">
      <c r="A34" s="279" t="s">
        <v>379</v>
      </c>
      <c r="B34" s="274">
        <v>16590</v>
      </c>
      <c r="C34" s="274">
        <v>16287</v>
      </c>
      <c r="D34" s="274">
        <v>7005</v>
      </c>
      <c r="E34" s="274">
        <v>4269</v>
      </c>
      <c r="F34" s="274">
        <v>10153</v>
      </c>
      <c r="G34" s="274">
        <v>10044</v>
      </c>
      <c r="H34" s="281">
        <v>0</v>
      </c>
      <c r="I34" s="281">
        <v>0</v>
      </c>
      <c r="J34" s="281">
        <v>0</v>
      </c>
      <c r="K34" s="245"/>
    </row>
    <row r="35" spans="1:11">
      <c r="A35" s="279" t="s">
        <v>380</v>
      </c>
      <c r="B35" s="274">
        <v>90814</v>
      </c>
      <c r="C35" s="274">
        <v>127675</v>
      </c>
      <c r="D35" s="274">
        <v>95076</v>
      </c>
      <c r="E35" s="274">
        <v>60443</v>
      </c>
      <c r="F35" s="274">
        <v>80541</v>
      </c>
      <c r="G35" s="274">
        <v>59922</v>
      </c>
      <c r="H35" s="308">
        <v>0</v>
      </c>
      <c r="I35" s="308">
        <v>0</v>
      </c>
      <c r="J35" s="308">
        <v>0</v>
      </c>
      <c r="K35" s="245"/>
    </row>
    <row r="36" spans="1:11">
      <c r="A36" s="252" t="s">
        <v>381</v>
      </c>
      <c r="B36" s="286">
        <v>1111255</v>
      </c>
      <c r="C36" s="286">
        <v>1130099</v>
      </c>
      <c r="D36" s="286">
        <v>1095717</v>
      </c>
      <c r="E36" s="286">
        <v>1026459</v>
      </c>
      <c r="F36" s="286">
        <v>1062531</v>
      </c>
      <c r="G36" s="286">
        <v>983617</v>
      </c>
      <c r="H36" s="281">
        <v>0</v>
      </c>
      <c r="I36" s="281">
        <v>0</v>
      </c>
      <c r="J36" s="281">
        <v>0</v>
      </c>
      <c r="K36" s="245"/>
    </row>
    <row r="37" spans="1:11">
      <c r="A37" s="252" t="s">
        <v>127</v>
      </c>
      <c r="B37" s="286">
        <v>192377.63363172003</v>
      </c>
      <c r="C37" s="286">
        <v>189253.51223531002</v>
      </c>
      <c r="D37" s="286">
        <v>164390.90599449002</v>
      </c>
      <c r="E37" s="286">
        <v>156666.87561506001</v>
      </c>
      <c r="F37" s="286">
        <v>154289.51165016001</v>
      </c>
      <c r="G37" s="286">
        <v>151849.78242742998</v>
      </c>
      <c r="H37" s="286">
        <v>153644.00497308999</v>
      </c>
      <c r="I37" s="286">
        <v>148323.72119697003</v>
      </c>
      <c r="J37" s="286">
        <v>134102.09173086</v>
      </c>
      <c r="K37" s="245"/>
    </row>
    <row r="38" spans="1:11">
      <c r="A38" s="252" t="s">
        <v>390</v>
      </c>
      <c r="B38" s="281">
        <v>0.17311778124732846</v>
      </c>
      <c r="C38" s="281">
        <v>0.16746585918578816</v>
      </c>
      <c r="D38" s="281">
        <v>0.15003144060008194</v>
      </c>
      <c r="E38" s="281">
        <v>0.15402076458972058</v>
      </c>
      <c r="F38" s="281">
        <v>0.14520893978622743</v>
      </c>
      <c r="G38" s="281">
        <v>0.15437919434088676</v>
      </c>
      <c r="H38" s="281">
        <v>0</v>
      </c>
      <c r="I38" s="281">
        <v>0</v>
      </c>
      <c r="J38" s="281">
        <v>0</v>
      </c>
      <c r="K38" s="245"/>
    </row>
    <row r="39" spans="1:11">
      <c r="A39" s="267"/>
      <c r="B39" s="266"/>
      <c r="C39" s="266"/>
      <c r="D39" s="266"/>
      <c r="E39" s="266"/>
      <c r="F39" s="266"/>
      <c r="G39" s="266"/>
      <c r="H39" s="266"/>
      <c r="I39" s="266"/>
      <c r="J39" s="266"/>
      <c r="K39" s="245"/>
    </row>
    <row r="40" spans="1:11">
      <c r="A40" s="252" t="s">
        <v>375</v>
      </c>
      <c r="B40" s="266"/>
      <c r="C40" s="266"/>
      <c r="D40" s="266"/>
      <c r="E40" s="266"/>
      <c r="F40" s="266"/>
      <c r="G40" s="266"/>
      <c r="H40" s="266"/>
      <c r="I40" s="266"/>
      <c r="J40" s="266"/>
      <c r="K40" s="245"/>
    </row>
    <row r="41" spans="1:11">
      <c r="A41" s="279" t="s">
        <v>33</v>
      </c>
      <c r="B41" s="276">
        <v>1.4942720865775961E-2</v>
      </c>
      <c r="C41" s="276">
        <v>7.0181291982509969E-2</v>
      </c>
      <c r="D41" s="276">
        <v>5.0979945823083343E-2</v>
      </c>
      <c r="E41" s="276">
        <v>6.0150326991897742E-2</v>
      </c>
      <c r="F41" s="276">
        <v>9.6265317840361742E-2</v>
      </c>
      <c r="G41" s="276">
        <v>4.0049255191697206E-2</v>
      </c>
      <c r="H41" s="276">
        <v>4.2002772704460858E-2</v>
      </c>
      <c r="I41" s="276">
        <v>4.871867240972115E-2</v>
      </c>
      <c r="J41" s="276">
        <v>1.5888123211979591E-2</v>
      </c>
      <c r="K41" s="245"/>
    </row>
    <row r="42" spans="1:11">
      <c r="A42" s="279" t="s">
        <v>311</v>
      </c>
      <c r="B42" s="276">
        <v>0.71512564059481198</v>
      </c>
      <c r="C42" s="276">
        <v>0.79908655264680195</v>
      </c>
      <c r="D42" s="276">
        <v>0.73319367356518528</v>
      </c>
      <c r="E42" s="276">
        <v>0.74462146587879363</v>
      </c>
      <c r="F42" s="276">
        <v>0.72549880955964141</v>
      </c>
      <c r="G42" s="276">
        <v>0.7454042932064997</v>
      </c>
      <c r="H42" s="276">
        <v>0.77439441145635379</v>
      </c>
      <c r="I42" s="276">
        <v>0.73948947160018264</v>
      </c>
      <c r="J42" s="276">
        <v>0.77347623204558069</v>
      </c>
      <c r="K42" s="245"/>
    </row>
    <row r="43" spans="1:11">
      <c r="K43" s="245"/>
    </row>
    <row r="44" spans="1:11">
      <c r="A44" s="287" t="s">
        <v>404</v>
      </c>
      <c r="K44" s="245"/>
    </row>
    <row r="45" spans="1:11">
      <c r="A45" s="287" t="s">
        <v>418</v>
      </c>
      <c r="K45" s="245"/>
    </row>
    <row r="46" spans="1:11">
      <c r="A46" s="287"/>
      <c r="K46" s="245"/>
    </row>
    <row r="47" spans="1:11">
      <c r="K47" s="245"/>
    </row>
    <row r="48" spans="1:11">
      <c r="K48" s="245"/>
    </row>
    <row r="49" spans="1:11">
      <c r="K49" s="245"/>
    </row>
    <row r="50" spans="1:11">
      <c r="K50" s="245"/>
    </row>
    <row r="51" spans="1:11">
      <c r="K51" s="245"/>
    </row>
    <row r="52" spans="1:11">
      <c r="K52" s="245"/>
    </row>
    <row r="53" spans="1:11">
      <c r="A53" s="267"/>
      <c r="B53" s="266"/>
      <c r="C53" s="266"/>
      <c r="D53" s="266"/>
      <c r="E53" s="266"/>
      <c r="F53" s="266"/>
      <c r="G53" s="266"/>
      <c r="H53" s="266"/>
      <c r="I53" s="266"/>
      <c r="J53" s="266"/>
      <c r="K53" s="245"/>
    </row>
    <row r="54" spans="1:11">
      <c r="A54" s="245"/>
      <c r="B54" s="264"/>
      <c r="C54" s="264"/>
      <c r="D54" s="264"/>
      <c r="E54" s="264"/>
      <c r="F54" s="264"/>
      <c r="G54" s="264"/>
      <c r="H54" s="264"/>
      <c r="I54" s="264"/>
      <c r="J54" s="264"/>
      <c r="K54" s="245"/>
    </row>
    <row r="55" spans="1:11">
      <c r="A55" s="268"/>
      <c r="B55" s="263"/>
      <c r="C55" s="263"/>
      <c r="D55" s="263"/>
      <c r="E55" s="263"/>
      <c r="F55" s="263"/>
      <c r="G55" s="263"/>
      <c r="H55" s="263"/>
      <c r="I55" s="263"/>
      <c r="J55" s="263"/>
      <c r="K55" s="245"/>
    </row>
    <row r="56" spans="1:11">
      <c r="A56" s="267"/>
      <c r="B56" s="266"/>
      <c r="C56" s="266"/>
      <c r="D56" s="266"/>
      <c r="E56" s="266"/>
      <c r="F56" s="266"/>
      <c r="G56" s="266"/>
      <c r="H56" s="266"/>
      <c r="I56" s="266"/>
      <c r="J56" s="266"/>
      <c r="K56" s="245"/>
    </row>
    <row r="57" spans="1:11">
      <c r="A57" s="267"/>
      <c r="B57" s="266"/>
      <c r="C57" s="266"/>
      <c r="D57" s="266"/>
      <c r="E57" s="266"/>
      <c r="F57" s="266"/>
      <c r="G57" s="266"/>
      <c r="H57" s="266"/>
      <c r="I57" s="266"/>
      <c r="J57" s="266"/>
      <c r="K57" s="245"/>
    </row>
    <row r="58" spans="1:11">
      <c r="A58" s="267"/>
      <c r="B58" s="266"/>
      <c r="C58" s="266"/>
      <c r="D58" s="266"/>
      <c r="E58" s="266"/>
      <c r="F58" s="266"/>
      <c r="G58" s="266"/>
      <c r="H58" s="266"/>
      <c r="I58" s="266"/>
      <c r="J58" s="266"/>
      <c r="K58" s="245"/>
    </row>
    <row r="59" spans="1:11">
      <c r="A59" s="245"/>
      <c r="B59" s="245"/>
      <c r="C59" s="245"/>
      <c r="D59" s="245"/>
      <c r="E59" s="245"/>
      <c r="F59" s="245"/>
      <c r="G59" s="245"/>
      <c r="H59" s="245"/>
      <c r="I59" s="245"/>
      <c r="J59" s="245"/>
      <c r="K59" s="245"/>
    </row>
    <row r="60" spans="1:11">
      <c r="A60" s="245"/>
      <c r="B60" s="245"/>
      <c r="C60" s="245"/>
      <c r="D60" s="245"/>
      <c r="E60" s="245"/>
      <c r="F60" s="245"/>
      <c r="G60" s="245"/>
      <c r="H60" s="245"/>
      <c r="I60" s="245"/>
      <c r="J60" s="245"/>
      <c r="K60" s="245"/>
    </row>
    <row r="61" spans="1:11">
      <c r="A61" s="245"/>
      <c r="B61" s="245"/>
      <c r="C61" s="245"/>
      <c r="D61" s="245"/>
      <c r="E61" s="245"/>
      <c r="F61" s="245"/>
      <c r="G61" s="245"/>
      <c r="H61" s="245"/>
      <c r="I61" s="245"/>
      <c r="J61" s="245"/>
      <c r="K61" s="245"/>
    </row>
    <row r="62" spans="1:11">
      <c r="A62" s="245"/>
      <c r="B62" s="245"/>
      <c r="C62" s="245"/>
      <c r="D62" s="245"/>
      <c r="E62" s="245"/>
      <c r="F62" s="245"/>
      <c r="G62" s="245"/>
      <c r="H62" s="245"/>
      <c r="I62" s="245"/>
      <c r="J62" s="245"/>
      <c r="K62" s="245"/>
    </row>
    <row r="63" spans="1:11">
      <c r="A63" s="245"/>
      <c r="B63" s="245"/>
      <c r="C63" s="245"/>
      <c r="D63" s="245"/>
      <c r="E63" s="245"/>
      <c r="F63" s="245"/>
      <c r="G63" s="245"/>
      <c r="H63" s="245"/>
      <c r="I63" s="245"/>
      <c r="J63" s="245"/>
      <c r="K63" s="245"/>
    </row>
    <row r="64" spans="1:11">
      <c r="A64" s="245"/>
      <c r="B64" s="245"/>
      <c r="C64" s="245"/>
      <c r="D64" s="245"/>
      <c r="E64" s="245"/>
      <c r="F64" s="245"/>
      <c r="G64" s="245"/>
      <c r="H64" s="245"/>
      <c r="I64" s="245"/>
      <c r="J64" s="245"/>
      <c r="K64" s="245"/>
    </row>
    <row r="65" spans="1:11">
      <c r="A65" s="245"/>
      <c r="B65" s="245"/>
      <c r="C65" s="245"/>
      <c r="D65" s="245"/>
      <c r="E65" s="245"/>
      <c r="F65" s="245"/>
      <c r="G65" s="245"/>
      <c r="H65" s="245"/>
      <c r="I65" s="245"/>
      <c r="J65" s="245"/>
      <c r="K65" s="245"/>
    </row>
    <row r="66" spans="1:11">
      <c r="A66" s="245"/>
      <c r="B66" s="245"/>
      <c r="C66" s="245"/>
      <c r="D66" s="245"/>
      <c r="E66" s="245"/>
      <c r="F66" s="245"/>
      <c r="G66" s="245"/>
      <c r="H66" s="245"/>
      <c r="I66" s="245"/>
      <c r="J66" s="245"/>
      <c r="K66" s="245"/>
    </row>
    <row r="67" spans="1:11">
      <c r="A67" s="245"/>
      <c r="B67" s="245"/>
      <c r="C67" s="245"/>
      <c r="D67" s="245"/>
      <c r="E67" s="245"/>
      <c r="F67" s="245"/>
      <c r="G67" s="245"/>
      <c r="H67" s="245"/>
      <c r="I67" s="245"/>
      <c r="J67" s="245"/>
      <c r="K67" s="245"/>
    </row>
    <row r="68" spans="1:11">
      <c r="A68" s="245"/>
      <c r="B68" s="245"/>
      <c r="C68" s="245"/>
      <c r="D68" s="245"/>
      <c r="E68" s="245"/>
      <c r="F68" s="245"/>
      <c r="G68" s="245"/>
      <c r="H68" s="245"/>
      <c r="I68" s="245"/>
      <c r="J68" s="245"/>
    </row>
    <row r="69" spans="1:11">
      <c r="A69" s="245"/>
      <c r="B69" s="245"/>
      <c r="C69" s="245"/>
      <c r="D69" s="245"/>
      <c r="E69" s="245"/>
      <c r="F69" s="245"/>
      <c r="G69" s="245"/>
      <c r="H69" s="245"/>
      <c r="I69" s="245"/>
      <c r="J69" s="245"/>
    </row>
    <row r="70" spans="1:11">
      <c r="A70" s="245"/>
      <c r="B70" s="245"/>
      <c r="C70" s="245"/>
      <c r="D70" s="245"/>
      <c r="E70" s="245"/>
      <c r="F70" s="245"/>
      <c r="G70" s="245"/>
      <c r="H70" s="245"/>
      <c r="I70" s="245"/>
      <c r="J70" s="245"/>
    </row>
    <row r="71" spans="1:11">
      <c r="A71" s="245"/>
      <c r="B71" s="245"/>
      <c r="C71" s="245"/>
      <c r="D71" s="245"/>
      <c r="E71" s="245"/>
      <c r="F71" s="245"/>
      <c r="G71" s="245"/>
      <c r="H71" s="245"/>
      <c r="I71" s="245"/>
      <c r="J71" s="245"/>
    </row>
    <row r="72" spans="1:11">
      <c r="A72" s="245"/>
      <c r="B72" s="245"/>
      <c r="C72" s="245"/>
      <c r="D72" s="245"/>
      <c r="E72" s="245"/>
      <c r="F72" s="245"/>
      <c r="G72" s="245"/>
      <c r="H72" s="245"/>
      <c r="I72" s="245"/>
      <c r="J72" s="245"/>
    </row>
    <row r="73" spans="1:11">
      <c r="A73" s="245"/>
      <c r="B73" s="245"/>
      <c r="C73" s="245"/>
      <c r="D73" s="245"/>
      <c r="E73" s="245"/>
      <c r="F73" s="245"/>
      <c r="G73" s="245"/>
      <c r="H73" s="245"/>
      <c r="I73" s="245"/>
      <c r="J73" s="245"/>
    </row>
    <row r="74" spans="1:11">
      <c r="A74" s="245"/>
      <c r="B74" s="245"/>
      <c r="C74" s="245"/>
      <c r="D74" s="245"/>
      <c r="E74" s="245"/>
      <c r="F74" s="245"/>
      <c r="G74" s="245"/>
      <c r="H74" s="245"/>
      <c r="I74" s="245"/>
      <c r="J74" s="245"/>
    </row>
    <row r="75" spans="1:11">
      <c r="A75" s="245"/>
      <c r="B75" s="245"/>
      <c r="C75" s="245"/>
      <c r="D75" s="245"/>
      <c r="E75" s="245"/>
      <c r="F75" s="245"/>
      <c r="G75" s="245"/>
      <c r="H75" s="245"/>
      <c r="I75" s="245"/>
      <c r="J75" s="245"/>
    </row>
    <row r="76" spans="1:11">
      <c r="A76" s="245"/>
      <c r="B76" s="245"/>
      <c r="C76" s="245"/>
      <c r="D76" s="245"/>
      <c r="E76" s="245"/>
      <c r="F76" s="245"/>
      <c r="G76" s="245"/>
      <c r="H76" s="245"/>
      <c r="I76" s="245"/>
      <c r="J76" s="245"/>
    </row>
    <row r="77" spans="1:11">
      <c r="A77" s="245"/>
      <c r="B77" s="245"/>
      <c r="C77" s="245"/>
      <c r="D77" s="245"/>
      <c r="E77" s="245"/>
      <c r="F77" s="245"/>
      <c r="G77" s="245"/>
      <c r="H77" s="245"/>
      <c r="I77" s="245"/>
      <c r="J77" s="245"/>
    </row>
    <row r="78" spans="1:11">
      <c r="A78" s="245"/>
      <c r="B78" s="245"/>
      <c r="C78" s="245"/>
      <c r="D78" s="245"/>
      <c r="E78" s="245"/>
      <c r="F78" s="245"/>
      <c r="G78" s="245"/>
      <c r="H78" s="245"/>
      <c r="I78" s="245"/>
      <c r="J78" s="245"/>
    </row>
    <row r="79" spans="1:11">
      <c r="A79" s="245"/>
      <c r="B79" s="245"/>
      <c r="C79" s="245"/>
      <c r="D79" s="245"/>
      <c r="E79" s="245"/>
      <c r="F79" s="245"/>
      <c r="G79" s="245"/>
      <c r="H79" s="245"/>
      <c r="I79" s="245"/>
      <c r="J79" s="245"/>
    </row>
    <row r="80" spans="1:11">
      <c r="A80" s="245"/>
      <c r="B80" s="245"/>
      <c r="C80" s="245"/>
      <c r="D80" s="245"/>
      <c r="E80" s="245"/>
      <c r="F80" s="245"/>
      <c r="G80" s="245"/>
      <c r="H80" s="245"/>
      <c r="I80" s="245"/>
      <c r="J80" s="245"/>
    </row>
    <row r="81" spans="1:10">
      <c r="A81" s="245"/>
      <c r="B81" s="245"/>
      <c r="C81" s="245"/>
      <c r="D81" s="245"/>
      <c r="E81" s="245"/>
      <c r="F81" s="245"/>
      <c r="G81" s="245"/>
      <c r="H81" s="245"/>
      <c r="I81" s="245"/>
      <c r="J81" s="245"/>
    </row>
    <row r="82" spans="1:10">
      <c r="A82" s="245"/>
      <c r="B82" s="245"/>
      <c r="C82" s="245"/>
      <c r="D82" s="245"/>
      <c r="E82" s="245"/>
      <c r="F82" s="245"/>
      <c r="G82" s="245"/>
      <c r="H82" s="245"/>
      <c r="I82" s="245"/>
      <c r="J82" s="245"/>
    </row>
    <row r="83" spans="1:10">
      <c r="A83" s="245"/>
      <c r="B83" s="245"/>
      <c r="C83" s="245"/>
      <c r="D83" s="245"/>
      <c r="E83" s="245"/>
      <c r="F83" s="245"/>
      <c r="G83" s="245"/>
      <c r="H83" s="245"/>
      <c r="I83" s="245"/>
      <c r="J83" s="245"/>
    </row>
    <row r="84" spans="1:10">
      <c r="A84" s="245"/>
      <c r="B84" s="245"/>
      <c r="C84" s="245"/>
      <c r="D84" s="245"/>
      <c r="E84" s="245"/>
      <c r="F84" s="245"/>
      <c r="G84" s="245"/>
      <c r="H84" s="245"/>
      <c r="I84" s="245"/>
      <c r="J84" s="245"/>
    </row>
    <row r="85" spans="1:10">
      <c r="A85" s="245"/>
      <c r="B85" s="245"/>
      <c r="C85" s="245"/>
      <c r="D85" s="245"/>
      <c r="E85" s="245"/>
      <c r="F85" s="245"/>
      <c r="G85" s="245"/>
      <c r="H85" s="245"/>
      <c r="I85" s="245"/>
      <c r="J85" s="245"/>
    </row>
    <row r="86" spans="1:10">
      <c r="A86" s="245"/>
      <c r="B86" s="245"/>
      <c r="C86" s="245"/>
      <c r="D86" s="245"/>
      <c r="E86" s="245"/>
      <c r="F86" s="245"/>
      <c r="G86" s="245"/>
      <c r="H86" s="245"/>
      <c r="I86" s="245"/>
      <c r="J86" s="245"/>
    </row>
    <row r="87" spans="1:10">
      <c r="A87" s="245"/>
      <c r="B87" s="245"/>
      <c r="C87" s="245"/>
      <c r="D87" s="245"/>
      <c r="E87" s="245"/>
      <c r="F87" s="245"/>
      <c r="G87" s="245"/>
      <c r="H87" s="245"/>
      <c r="I87" s="245"/>
      <c r="J87" s="245"/>
    </row>
    <row r="88" spans="1:10">
      <c r="A88" s="245"/>
      <c r="B88" s="245"/>
      <c r="C88" s="245"/>
      <c r="D88" s="245"/>
      <c r="E88" s="245"/>
      <c r="F88" s="245"/>
      <c r="G88" s="245"/>
      <c r="H88" s="245"/>
      <c r="I88" s="245"/>
      <c r="J88" s="245"/>
    </row>
    <row r="89" spans="1:10">
      <c r="A89" s="245"/>
      <c r="B89" s="245"/>
      <c r="C89" s="245"/>
      <c r="D89" s="245"/>
      <c r="E89" s="245"/>
      <c r="F89" s="245"/>
      <c r="G89" s="245"/>
      <c r="H89" s="245"/>
      <c r="I89" s="245"/>
      <c r="J89" s="245"/>
    </row>
    <row r="90" spans="1:10">
      <c r="A90" s="245"/>
      <c r="B90" s="245"/>
      <c r="C90" s="245"/>
      <c r="D90" s="245"/>
      <c r="E90" s="245"/>
      <c r="F90" s="245"/>
      <c r="G90" s="245"/>
      <c r="H90" s="245"/>
      <c r="I90" s="245"/>
      <c r="J90" s="245"/>
    </row>
    <row r="91" spans="1:10">
      <c r="A91" s="245"/>
      <c r="B91" s="245"/>
      <c r="C91" s="245"/>
      <c r="D91" s="245"/>
      <c r="E91" s="245"/>
      <c r="F91" s="245"/>
      <c r="G91" s="245"/>
      <c r="H91" s="245"/>
      <c r="I91" s="245"/>
      <c r="J91" s="245"/>
    </row>
    <row r="92" spans="1:10">
      <c r="A92" s="245"/>
      <c r="B92" s="245"/>
      <c r="C92" s="245"/>
      <c r="D92" s="245"/>
      <c r="E92" s="245"/>
      <c r="F92" s="245"/>
      <c r="G92" s="245"/>
      <c r="H92" s="245"/>
      <c r="I92" s="245"/>
      <c r="J92" s="245"/>
    </row>
    <row r="93" spans="1:10">
      <c r="A93" s="245"/>
      <c r="B93" s="245"/>
      <c r="C93" s="245"/>
      <c r="D93" s="245"/>
      <c r="E93" s="245"/>
      <c r="F93" s="245"/>
      <c r="G93" s="245"/>
      <c r="H93" s="245"/>
      <c r="I93" s="245"/>
      <c r="J93" s="245"/>
    </row>
  </sheetData>
  <pageMargins left="0.70866141732283472" right="0.70866141732283472" top="0.74803149606299213" bottom="0.74803149606299213" header="0.31496062992125984" footer="0.31496062992125984"/>
  <pageSetup paperSize="9" scale="73" firstPageNumber="17" orientation="landscape" useFirstPageNumber="1" r:id="rId1"/>
  <headerFooter>
    <oddFooter>&amp;L&amp;8______________________________________________________&amp;"-,Italic"
Arion Bank Factbook 31.03.2016&amp;C&amp;8&amp;P&amp;R&amp;8__________________________&amp;"-,Italic"____________________________
All amounts are in ISK millions</oddFooter>
  </headerFooter>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51" customWidth="1"/>
    <col min="2" max="6" width="9" style="251" customWidth="1"/>
    <col min="7" max="7" width="40.28515625" style="251" customWidth="1"/>
    <col min="8" max="16384" width="9.140625" style="251"/>
  </cols>
  <sheetData>
    <row r="1" spans="1:12" ht="27.75" customHeight="1">
      <c r="A1" s="258" t="s">
        <v>392</v>
      </c>
      <c r="B1" s="259">
        <v>0</v>
      </c>
      <c r="C1" s="259" t="e">
        <f>-VLOOKUP(#REF!,#REF!,10,FALSE)</f>
        <v>#REF!</v>
      </c>
      <c r="D1" s="259" t="e">
        <f>+C1+4</f>
        <v>#REF!</v>
      </c>
      <c r="E1" s="259" t="e">
        <f t="shared" ref="E1:F1" si="0">+D1+4</f>
        <v>#REF!</v>
      </c>
      <c r="F1" s="259" t="e">
        <f t="shared" si="0"/>
        <v>#REF!</v>
      </c>
      <c r="G1" s="245"/>
    </row>
    <row r="2" spans="1:12" ht="15.75" thickBot="1">
      <c r="A2" s="249"/>
      <c r="B2" s="250"/>
      <c r="C2" s="250"/>
      <c r="D2" s="250"/>
      <c r="E2" s="250"/>
      <c r="F2" s="250"/>
      <c r="G2" s="245"/>
    </row>
    <row r="3" spans="1:12" ht="15.75" thickTop="1">
      <c r="A3" s="277"/>
      <c r="B3" s="278"/>
      <c r="C3" s="278"/>
      <c r="D3" s="278"/>
      <c r="E3" s="278"/>
      <c r="F3" s="278"/>
      <c r="G3" s="245"/>
    </row>
    <row r="4" spans="1:12">
      <c r="A4" s="277"/>
      <c r="B4" s="278"/>
      <c r="C4" s="278"/>
      <c r="D4" s="278"/>
      <c r="E4" s="278"/>
      <c r="F4" s="278"/>
      <c r="G4" s="245"/>
    </row>
    <row r="5" spans="1:12" ht="15" customHeight="1">
      <c r="A5" s="296" t="s">
        <v>393</v>
      </c>
      <c r="B5" s="296"/>
      <c r="C5" s="296"/>
      <c r="D5" s="296"/>
      <c r="E5" s="296"/>
      <c r="F5" s="296"/>
      <c r="G5" s="296"/>
      <c r="H5" s="296"/>
      <c r="I5" s="296"/>
      <c r="J5" s="296"/>
      <c r="K5" s="296"/>
      <c r="L5" s="296"/>
    </row>
    <row r="6" spans="1:12">
      <c r="A6" s="296"/>
      <c r="B6" s="296"/>
      <c r="C6" s="296"/>
      <c r="D6" s="296"/>
      <c r="E6" s="296"/>
      <c r="F6" s="296"/>
      <c r="G6" s="296"/>
      <c r="H6" s="296"/>
      <c r="I6" s="296"/>
      <c r="J6" s="296"/>
      <c r="K6" s="296"/>
      <c r="L6" s="296"/>
    </row>
    <row r="7" spans="1:12">
      <c r="A7" s="296"/>
      <c r="B7" s="296"/>
      <c r="C7" s="296"/>
      <c r="D7" s="296"/>
      <c r="E7" s="296"/>
      <c r="F7" s="296"/>
      <c r="G7" s="296"/>
      <c r="H7" s="296"/>
      <c r="I7" s="296"/>
      <c r="J7" s="296"/>
      <c r="K7" s="296"/>
      <c r="L7" s="296"/>
    </row>
    <row r="8" spans="1:12">
      <c r="A8" s="296"/>
      <c r="B8" s="296"/>
      <c r="C8" s="296"/>
      <c r="D8" s="296"/>
      <c r="E8" s="296"/>
      <c r="F8" s="296"/>
      <c r="G8" s="296"/>
      <c r="H8" s="296"/>
      <c r="I8" s="296"/>
      <c r="J8" s="296"/>
      <c r="K8" s="296"/>
      <c r="L8" s="296"/>
    </row>
    <row r="9" spans="1:12">
      <c r="A9" s="296" t="s">
        <v>394</v>
      </c>
      <c r="B9" s="296"/>
      <c r="C9" s="296"/>
      <c r="D9" s="296"/>
      <c r="E9" s="296"/>
      <c r="F9" s="296"/>
      <c r="G9" s="296"/>
      <c r="H9" s="296"/>
      <c r="I9" s="296"/>
      <c r="J9" s="296"/>
      <c r="K9" s="296"/>
      <c r="L9" s="296"/>
    </row>
    <row r="10" spans="1:12">
      <c r="A10" s="296"/>
      <c r="B10" s="296"/>
      <c r="C10" s="296"/>
      <c r="D10" s="296"/>
      <c r="E10" s="296"/>
      <c r="F10" s="296"/>
      <c r="G10" s="296"/>
      <c r="H10" s="296"/>
      <c r="I10" s="296"/>
      <c r="J10" s="296"/>
      <c r="K10" s="296"/>
      <c r="L10" s="296"/>
    </row>
    <row r="11" spans="1:12">
      <c r="A11" s="296"/>
      <c r="B11" s="296"/>
      <c r="C11" s="296"/>
      <c r="D11" s="296"/>
      <c r="E11" s="296"/>
      <c r="F11" s="296"/>
      <c r="G11" s="296"/>
      <c r="H11" s="296"/>
      <c r="I11" s="296"/>
      <c r="J11" s="296"/>
      <c r="K11" s="296"/>
      <c r="L11" s="296"/>
    </row>
    <row r="12" spans="1:12">
      <c r="A12" s="296" t="s">
        <v>395</v>
      </c>
      <c r="B12" s="296"/>
      <c r="C12" s="296"/>
      <c r="D12" s="296"/>
      <c r="E12" s="296"/>
      <c r="F12" s="296"/>
      <c r="G12" s="296"/>
      <c r="H12" s="296"/>
      <c r="I12" s="296"/>
      <c r="J12" s="296"/>
      <c r="K12" s="296"/>
      <c r="L12" s="296"/>
    </row>
    <row r="13" spans="1:12">
      <c r="A13" s="296"/>
      <c r="B13" s="296"/>
      <c r="C13" s="296"/>
      <c r="D13" s="296"/>
      <c r="E13" s="296"/>
      <c r="F13" s="296"/>
      <c r="G13" s="296"/>
      <c r="H13" s="296"/>
      <c r="I13" s="296"/>
      <c r="J13" s="296"/>
      <c r="K13" s="296"/>
      <c r="L13" s="296"/>
    </row>
    <row r="14" spans="1:12">
      <c r="A14" s="296"/>
      <c r="B14" s="296"/>
      <c r="C14" s="296"/>
      <c r="D14" s="296"/>
      <c r="E14" s="296"/>
      <c r="F14" s="296"/>
      <c r="G14" s="296"/>
      <c r="H14" s="296"/>
      <c r="I14" s="296"/>
      <c r="J14" s="296"/>
      <c r="K14" s="296"/>
      <c r="L14" s="296"/>
    </row>
    <row r="15" spans="1:12">
      <c r="A15" s="296"/>
      <c r="B15" s="296"/>
      <c r="C15" s="296"/>
      <c r="D15" s="296"/>
      <c r="E15" s="296"/>
      <c r="F15" s="296"/>
      <c r="G15" s="296"/>
      <c r="H15" s="296"/>
      <c r="I15" s="296"/>
      <c r="J15" s="296"/>
      <c r="K15" s="296"/>
      <c r="L15" s="296"/>
    </row>
    <row r="16" spans="1:12">
      <c r="A16" s="296"/>
      <c r="B16" s="296"/>
      <c r="C16" s="296"/>
      <c r="D16" s="296"/>
      <c r="E16" s="296"/>
      <c r="F16" s="296"/>
      <c r="G16" s="296"/>
      <c r="H16" s="296"/>
      <c r="I16" s="296"/>
      <c r="J16" s="296"/>
      <c r="K16" s="296"/>
      <c r="L16" s="296"/>
    </row>
    <row r="17" spans="1:12">
      <c r="A17" s="296"/>
      <c r="B17" s="296"/>
      <c r="C17" s="296"/>
      <c r="D17" s="296"/>
      <c r="E17" s="296"/>
      <c r="F17" s="296"/>
      <c r="G17" s="296"/>
      <c r="H17" s="296"/>
      <c r="I17" s="296"/>
      <c r="J17" s="296"/>
      <c r="K17" s="296"/>
      <c r="L17" s="296"/>
    </row>
    <row r="18" spans="1:12" s="244" customFormat="1">
      <c r="A18" s="296" t="s">
        <v>397</v>
      </c>
      <c r="B18" s="296"/>
      <c r="C18" s="296"/>
      <c r="D18" s="296"/>
      <c r="E18" s="296"/>
      <c r="F18" s="296"/>
      <c r="G18" s="296"/>
      <c r="H18" s="296"/>
      <c r="I18" s="296"/>
      <c r="J18" s="296"/>
      <c r="K18" s="296"/>
      <c r="L18" s="296"/>
    </row>
    <row r="19" spans="1:12">
      <c r="A19" s="296"/>
      <c r="B19" s="296"/>
      <c r="C19" s="296"/>
      <c r="D19" s="296"/>
      <c r="E19" s="296"/>
      <c r="F19" s="296"/>
      <c r="G19" s="296"/>
      <c r="H19" s="296"/>
      <c r="I19" s="296"/>
      <c r="J19" s="296"/>
      <c r="K19" s="296"/>
      <c r="L19" s="296"/>
    </row>
    <row r="20" spans="1:12">
      <c r="A20" s="246" t="s">
        <v>396</v>
      </c>
      <c r="B20" s="245"/>
      <c r="C20" s="245"/>
      <c r="D20" s="245"/>
      <c r="E20" s="245"/>
      <c r="F20" s="245"/>
      <c r="G20" s="296"/>
      <c r="H20" s="296"/>
      <c r="I20" s="296"/>
      <c r="J20" s="296"/>
      <c r="K20" s="296"/>
      <c r="L20" s="296"/>
    </row>
    <row r="21" spans="1:12">
      <c r="A21" s="289"/>
      <c r="B21" s="289"/>
      <c r="C21" s="289"/>
      <c r="D21" s="289"/>
      <c r="E21" s="289"/>
      <c r="F21" s="289"/>
      <c r="G21" s="296"/>
      <c r="H21" s="296"/>
      <c r="I21" s="296"/>
      <c r="J21" s="296"/>
      <c r="K21" s="296"/>
      <c r="L21" s="296"/>
    </row>
    <row r="22" spans="1:12">
      <c r="A22" s="289"/>
      <c r="B22" s="289"/>
      <c r="C22" s="289"/>
      <c r="D22" s="289"/>
      <c r="E22" s="289"/>
      <c r="F22" s="289"/>
      <c r="G22" s="296"/>
      <c r="H22" s="296"/>
      <c r="I22" s="296"/>
      <c r="J22" s="296"/>
      <c r="K22" s="296"/>
      <c r="L22" s="296"/>
    </row>
    <row r="23" spans="1:12">
      <c r="A23" s="289"/>
      <c r="B23" s="289"/>
      <c r="C23" s="289"/>
      <c r="D23" s="289"/>
      <c r="E23" s="289"/>
      <c r="F23" s="289"/>
      <c r="G23" s="296"/>
      <c r="H23" s="296"/>
      <c r="I23" s="296"/>
      <c r="J23" s="296"/>
      <c r="K23" s="296"/>
      <c r="L23" s="296"/>
    </row>
    <row r="24" spans="1:12">
      <c r="A24" s="289"/>
      <c r="B24" s="289"/>
      <c r="C24" s="289"/>
      <c r="D24" s="289"/>
      <c r="E24" s="289"/>
      <c r="F24" s="289"/>
      <c r="G24" s="296"/>
      <c r="H24" s="296"/>
      <c r="I24" s="296"/>
      <c r="J24" s="296"/>
      <c r="K24" s="296"/>
      <c r="L24" s="296"/>
    </row>
    <row r="25" spans="1:12">
      <c r="A25" s="289"/>
      <c r="B25" s="289"/>
      <c r="C25" s="289"/>
      <c r="D25" s="289"/>
      <c r="E25" s="289"/>
      <c r="F25" s="289"/>
      <c r="G25" s="296"/>
      <c r="H25" s="296"/>
      <c r="I25" s="296"/>
      <c r="J25" s="296"/>
      <c r="K25" s="296"/>
      <c r="L25" s="296"/>
    </row>
    <row r="26" spans="1:12">
      <c r="A26" s="289"/>
      <c r="B26" s="289"/>
      <c r="C26" s="289"/>
      <c r="D26" s="289"/>
      <c r="E26" s="289"/>
      <c r="F26" s="289"/>
      <c r="G26" s="296"/>
      <c r="H26" s="296"/>
      <c r="I26" s="296"/>
      <c r="J26" s="296"/>
      <c r="K26" s="296"/>
      <c r="L26" s="296"/>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296"/>
      <c r="H29" s="296"/>
      <c r="I29" s="296"/>
      <c r="J29" s="296"/>
      <c r="K29" s="296"/>
      <c r="L29" s="296"/>
    </row>
    <row r="30" spans="1:12">
      <c r="A30" s="245"/>
      <c r="B30" s="245"/>
      <c r="C30" s="245"/>
      <c r="D30" s="245"/>
      <c r="E30" s="245"/>
      <c r="F30" s="245"/>
      <c r="G30" s="296"/>
      <c r="H30" s="296"/>
      <c r="I30" s="296"/>
      <c r="J30" s="296"/>
      <c r="K30" s="296"/>
      <c r="L30" s="296"/>
    </row>
    <row r="31" spans="1:12">
      <c r="A31" s="245"/>
      <c r="B31" s="245"/>
      <c r="C31" s="245"/>
      <c r="D31" s="245"/>
      <c r="E31" s="245"/>
      <c r="F31" s="245"/>
      <c r="G31" s="296"/>
      <c r="H31" s="296"/>
      <c r="I31" s="296"/>
      <c r="J31" s="296"/>
      <c r="K31" s="296"/>
      <c r="L31" s="296"/>
    </row>
    <row r="32" spans="1:12">
      <c r="A32" s="245"/>
      <c r="B32" s="245"/>
      <c r="C32" s="245"/>
      <c r="D32" s="245"/>
      <c r="E32" s="245"/>
      <c r="F32" s="245"/>
      <c r="G32" s="296"/>
      <c r="H32" s="296"/>
      <c r="I32" s="296"/>
      <c r="J32" s="296"/>
      <c r="K32" s="296"/>
      <c r="L32" s="296"/>
    </row>
    <row r="33" spans="1:12">
      <c r="A33" s="245"/>
      <c r="B33" s="245"/>
      <c r="C33" s="245"/>
      <c r="D33" s="245"/>
      <c r="E33" s="245"/>
      <c r="F33" s="245"/>
      <c r="G33" s="296"/>
      <c r="H33" s="296"/>
      <c r="I33" s="296"/>
      <c r="J33" s="296"/>
      <c r="K33" s="296"/>
      <c r="L33" s="296"/>
    </row>
    <row r="34" spans="1:12">
      <c r="A34" s="245"/>
      <c r="B34" s="245"/>
      <c r="C34" s="245"/>
      <c r="D34" s="245"/>
      <c r="E34" s="245"/>
      <c r="F34" s="245"/>
      <c r="G34" s="296"/>
      <c r="H34" s="296"/>
      <c r="I34" s="296"/>
      <c r="J34" s="296"/>
      <c r="K34" s="296"/>
      <c r="L34" s="296"/>
    </row>
    <row r="35" spans="1:12">
      <c r="A35" s="245"/>
      <c r="B35" s="245"/>
      <c r="C35" s="245"/>
      <c r="D35" s="245"/>
      <c r="E35" s="245"/>
      <c r="F35" s="245"/>
      <c r="G35" s="296"/>
      <c r="H35" s="296"/>
      <c r="I35" s="296"/>
      <c r="J35" s="296"/>
      <c r="K35" s="296"/>
      <c r="L35" s="296"/>
    </row>
    <row r="36" spans="1:12">
      <c r="A36" s="245"/>
      <c r="B36" s="245"/>
      <c r="C36" s="245"/>
      <c r="D36" s="245"/>
      <c r="E36" s="245"/>
      <c r="F36" s="245"/>
      <c r="G36" s="296"/>
      <c r="H36" s="296"/>
      <c r="I36" s="296"/>
      <c r="J36" s="296"/>
      <c r="K36" s="296"/>
      <c r="L36" s="296"/>
    </row>
    <row r="37" spans="1:12">
      <c r="A37" s="245"/>
      <c r="B37" s="245"/>
      <c r="C37" s="245"/>
      <c r="D37" s="245"/>
      <c r="E37" s="245"/>
      <c r="F37" s="245"/>
      <c r="G37" s="296"/>
      <c r="H37" s="296"/>
      <c r="I37" s="296"/>
      <c r="J37" s="296"/>
      <c r="K37" s="296"/>
      <c r="L37" s="296"/>
    </row>
    <row r="38" spans="1:12">
      <c r="A38" s="245"/>
      <c r="B38" s="245"/>
      <c r="C38" s="245"/>
      <c r="D38" s="245"/>
      <c r="E38" s="245"/>
      <c r="F38" s="245"/>
      <c r="G38" s="296"/>
      <c r="H38" s="296"/>
      <c r="I38" s="296"/>
      <c r="J38" s="296"/>
      <c r="K38" s="296"/>
      <c r="L38" s="296"/>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8" orientation="portrait" useFirstPageNumber="1" r:id="rId1"/>
  <headerFooter>
    <oddFooter xml:space="preserve">&amp;L&amp;8______________________________________________________
&amp;"-,Italic"Arion Bank Factbook 31.03.2016&amp;C&amp;8&amp;P&amp;R&amp;8______________________________________________________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297"/>
      <c r="J3" s="297"/>
      <c r="K3" s="297"/>
      <c r="L3" s="297"/>
      <c r="M3" s="297"/>
      <c r="N3" s="297"/>
      <c r="O3" s="297"/>
      <c r="P3" s="297"/>
      <c r="Q3" s="297"/>
      <c r="R3" s="297"/>
    </row>
    <row r="4" spans="1:24" ht="15" customHeight="1">
      <c r="A4" s="43"/>
      <c r="B4" s="61" t="s">
        <v>66</v>
      </c>
      <c r="C4" s="107" t="s">
        <v>67</v>
      </c>
      <c r="D4" s="107" t="s">
        <v>68</v>
      </c>
      <c r="E4" s="107" t="s">
        <v>69</v>
      </c>
      <c r="F4" s="61" t="s">
        <v>70</v>
      </c>
      <c r="G4" s="61" t="s">
        <v>71</v>
      </c>
      <c r="H4" s="61" t="s">
        <v>112</v>
      </c>
      <c r="I4" s="61" t="s">
        <v>128</v>
      </c>
      <c r="J4" s="61" t="s">
        <v>134</v>
      </c>
      <c r="K4" s="61" t="s">
        <v>159</v>
      </c>
      <c r="L4" s="61" t="s">
        <v>233</v>
      </c>
      <c r="M4" s="61" t="s">
        <v>237</v>
      </c>
      <c r="N4" s="61" t="s">
        <v>264</v>
      </c>
      <c r="O4" s="61" t="s">
        <v>281</v>
      </c>
      <c r="P4" s="61" t="s">
        <v>281</v>
      </c>
      <c r="Q4" s="61"/>
      <c r="R4" s="61"/>
      <c r="S4" s="61"/>
      <c r="T4" s="61"/>
    </row>
    <row r="5" spans="1:24">
      <c r="A5" s="43" t="s">
        <v>129</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130</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131</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132</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146</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36</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44</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243</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153</v>
      </c>
      <c r="E21" s="47"/>
      <c r="F21" s="47"/>
      <c r="G21" s="48"/>
      <c r="H21" s="48"/>
      <c r="I21" s="110"/>
      <c r="J21" s="47"/>
    </row>
    <row r="22" spans="1:24">
      <c r="A22" s="11" t="s">
        <v>147</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148</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26</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149</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29</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236</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152</v>
      </c>
      <c r="F28" s="43"/>
      <c r="G28" s="44"/>
      <c r="H28" s="44"/>
      <c r="X28" s="46"/>
    </row>
    <row r="29" spans="1:24">
      <c r="A29" s="43" t="s">
        <v>150</v>
      </c>
      <c r="B29" s="114"/>
      <c r="C29" s="114">
        <v>241929</v>
      </c>
      <c r="D29" s="114"/>
      <c r="E29" s="114"/>
      <c r="F29" s="114"/>
      <c r="G29" s="114">
        <v>110758</v>
      </c>
      <c r="H29" s="114">
        <v>117875</v>
      </c>
      <c r="I29" s="114">
        <v>120668</v>
      </c>
      <c r="J29" s="114">
        <v>122011</v>
      </c>
      <c r="X29" s="46"/>
    </row>
    <row r="30" spans="1:24">
      <c r="A30" s="108" t="s">
        <v>151</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29</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241</v>
      </c>
      <c r="W37" s="61" t="s">
        <v>240</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258</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241</v>
      </c>
      <c r="U51" s="61" t="s">
        <v>240</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259</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241</v>
      </c>
      <c r="U81" s="61" t="s">
        <v>240</v>
      </c>
    </row>
    <row r="82" spans="1:21">
      <c r="A82" s="61" t="s">
        <v>131</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241</v>
      </c>
      <c r="U95" s="61" t="s">
        <v>240</v>
      </c>
    </row>
    <row r="96" spans="1:21">
      <c r="A96" s="61" t="s">
        <v>132</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101</v>
      </c>
      <c r="Q96" s="58" t="e">
        <f>#REF!*100</f>
        <v>#REF!</v>
      </c>
      <c r="R96" s="58" t="e">
        <f>#REF!*100</f>
        <v>#REF!</v>
      </c>
      <c r="S96" s="58" t="e">
        <f>#REF!*100</f>
        <v>#REF!</v>
      </c>
      <c r="T96" s="58" t="e">
        <f>#REF!*100</f>
        <v>#REF!</v>
      </c>
      <c r="U96" s="58" t="e">
        <f>#REF!*100</f>
        <v>#REF!</v>
      </c>
    </row>
    <row r="97" spans="1:21">
      <c r="P97" s="11" t="s">
        <v>110</v>
      </c>
      <c r="Q97" s="58" t="e">
        <f>#REF!*100</f>
        <v>#REF!</v>
      </c>
      <c r="R97" s="58" t="e">
        <f>#REF!*100</f>
        <v>#REF!</v>
      </c>
      <c r="S97" s="58" t="e">
        <f>#REF!*100</f>
        <v>#REF!</v>
      </c>
      <c r="T97" s="58" t="e">
        <f>#REF!*100</f>
        <v>#REF!</v>
      </c>
      <c r="U97" s="58" t="e">
        <f>#REF!*100</f>
        <v>#REF!</v>
      </c>
    </row>
    <row r="98" spans="1:21">
      <c r="P98" s="92" t="s">
        <v>26</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146</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130</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241</v>
      </c>
      <c r="U137" s="61" t="s">
        <v>240</v>
      </c>
    </row>
    <row r="138" spans="1:21">
      <c r="A138" s="61" t="s">
        <v>161</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154</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245</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155</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36</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156</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241</v>
      </c>
      <c r="V193" s="61" t="s">
        <v>240</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260</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157</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263</v>
      </c>
    </row>
    <row r="224" spans="1:16">
      <c r="A224" s="61" t="s">
        <v>133</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106</v>
      </c>
      <c r="D238" s="47">
        <v>9.5</v>
      </c>
      <c r="E238" s="11">
        <v>15</v>
      </c>
      <c r="F238" s="11">
        <v>9.5</v>
      </c>
      <c r="G238" s="11">
        <v>-0.7</v>
      </c>
      <c r="H238" s="11">
        <v>10.9</v>
      </c>
      <c r="I238" s="11">
        <v>14.1</v>
      </c>
      <c r="J238" s="11">
        <v>9.4</v>
      </c>
      <c r="K238" s="11">
        <v>10.5</v>
      </c>
      <c r="L238" s="11">
        <f>20.8-12.1</f>
        <v>8.7000000000000011</v>
      </c>
      <c r="M238" s="11">
        <v>12.1</v>
      </c>
    </row>
    <row r="242" spans="1:16">
      <c r="P242" s="11" t="s">
        <v>106</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261</v>
      </c>
      <c r="D244" s="47">
        <v>3</v>
      </c>
      <c r="E244" s="11">
        <v>7.2</v>
      </c>
      <c r="F244" s="11">
        <v>3.4</v>
      </c>
      <c r="G244" s="11">
        <v>-2.6</v>
      </c>
      <c r="H244" s="11">
        <v>4.5</v>
      </c>
      <c r="I244" s="11">
        <v>6.8</v>
      </c>
      <c r="J244" s="11">
        <v>3.3</v>
      </c>
      <c r="K244" s="11">
        <v>2.5</v>
      </c>
      <c r="L244" s="11">
        <f>5.9-4.5</f>
        <v>1.4000000000000004</v>
      </c>
      <c r="M244" s="11">
        <v>4.5</v>
      </c>
    </row>
    <row r="252" spans="1:16">
      <c r="P252" s="11" t="s">
        <v>261</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212</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21</v>
      </c>
      <c r="C4" s="66" t="s">
        <v>272</v>
      </c>
      <c r="D4" s="66" t="s">
        <v>271</v>
      </c>
      <c r="E4" s="66" t="s">
        <v>270</v>
      </c>
      <c r="F4" s="66" t="s">
        <v>265</v>
      </c>
      <c r="G4" s="66" t="s">
        <v>238</v>
      </c>
      <c r="H4" s="66" t="s">
        <v>234</v>
      </c>
      <c r="I4" s="66" t="s">
        <v>37</v>
      </c>
      <c r="J4" s="66" t="s">
        <v>60</v>
      </c>
      <c r="K4" s="66" t="s">
        <v>135</v>
      </c>
      <c r="L4" s="66" t="s">
        <v>160</v>
      </c>
      <c r="N4" s="66" t="s">
        <v>294</v>
      </c>
      <c r="O4" s="66" t="s">
        <v>295</v>
      </c>
      <c r="P4" s="66" t="s">
        <v>60</v>
      </c>
      <c r="Q4" s="66" t="s">
        <v>37</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43</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42</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158</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95</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96</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21</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111</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43</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42</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158</v>
      </c>
      <c r="C37" s="67"/>
      <c r="D37" s="67"/>
      <c r="E37" s="67"/>
      <c r="F37" s="221" t="e">
        <f t="shared" si="12"/>
        <v>#REF!</v>
      </c>
      <c r="G37" s="221">
        <f t="shared" si="13"/>
        <v>1379</v>
      </c>
      <c r="H37" s="224" t="s">
        <v>111</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95</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96</v>
      </c>
      <c r="C41" s="74"/>
      <c r="D41" s="74"/>
      <c r="E41" s="74"/>
      <c r="F41" s="221" t="e">
        <f>+N21</f>
        <v>#REF!</v>
      </c>
      <c r="G41" s="221" t="e">
        <f>+O21</f>
        <v>#REF!</v>
      </c>
      <c r="H41" s="68" t="s">
        <v>111</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268</v>
      </c>
    </row>
    <row r="2" spans="2:37">
      <c r="B2" s="146"/>
      <c r="H2" s="93"/>
      <c r="V2" s="59">
        <f>V6-U6</f>
        <v>15</v>
      </c>
      <c r="W2" s="59"/>
      <c r="X2" s="59"/>
      <c r="Y2" s="59"/>
    </row>
    <row r="4" spans="2:37" ht="15.75" customHeight="1">
      <c r="B4" s="233" t="s">
        <v>50</v>
      </c>
      <c r="C4" s="299">
        <v>41547</v>
      </c>
      <c r="D4" s="300"/>
      <c r="E4" s="300"/>
      <c r="H4" s="6" t="s">
        <v>50</v>
      </c>
      <c r="I4" s="6"/>
      <c r="J4" s="6"/>
      <c r="K4" s="6"/>
      <c r="L4" s="6"/>
      <c r="M4" s="6"/>
      <c r="N4" s="6"/>
      <c r="O4" s="6"/>
      <c r="P4" s="6"/>
      <c r="Q4" s="6"/>
      <c r="R4" s="6"/>
      <c r="S4" s="6"/>
      <c r="T4" s="6"/>
      <c r="U4" s="6"/>
      <c r="V4" s="6"/>
      <c r="W4" s="6"/>
      <c r="X4" s="6"/>
      <c r="Y4" s="6"/>
      <c r="Z4" s="6"/>
      <c r="AA4" s="6"/>
      <c r="AB4" s="6"/>
      <c r="AC4" s="301" t="s">
        <v>252</v>
      </c>
      <c r="AD4" s="301"/>
      <c r="AE4" s="301"/>
      <c r="AF4" s="301"/>
      <c r="AG4" s="301"/>
      <c r="AH4" s="301"/>
      <c r="AI4" s="301"/>
      <c r="AJ4" s="301"/>
    </row>
    <row r="5" spans="2:37" ht="13.5" customHeight="1">
      <c r="B5" s="7"/>
      <c r="C5" s="3" t="s">
        <v>56</v>
      </c>
      <c r="D5" s="2" t="s">
        <v>57</v>
      </c>
      <c r="E5" s="3" t="s">
        <v>62</v>
      </c>
      <c r="H5" s="7" t="s">
        <v>52</v>
      </c>
      <c r="I5" s="94" t="s">
        <v>80</v>
      </c>
      <c r="J5" s="94" t="s">
        <v>74</v>
      </c>
      <c r="K5" s="94" t="s">
        <v>75</v>
      </c>
      <c r="L5" s="94" t="s">
        <v>85</v>
      </c>
      <c r="M5" s="94" t="s">
        <v>76</v>
      </c>
      <c r="N5" s="94" t="s">
        <v>77</v>
      </c>
      <c r="O5" s="94" t="s">
        <v>67</v>
      </c>
      <c r="P5" s="94" t="s">
        <v>68</v>
      </c>
      <c r="Q5" s="94" t="s">
        <v>69</v>
      </c>
      <c r="R5" s="94" t="s">
        <v>70</v>
      </c>
      <c r="S5" s="94" t="s">
        <v>71</v>
      </c>
      <c r="T5" s="94" t="s">
        <v>112</v>
      </c>
      <c r="U5" s="94" t="s">
        <v>128</v>
      </c>
      <c r="V5" s="94" t="s">
        <v>134</v>
      </c>
      <c r="W5" s="94" t="s">
        <v>159</v>
      </c>
      <c r="X5" s="94" t="s">
        <v>233</v>
      </c>
      <c r="Y5" s="94" t="s">
        <v>237</v>
      </c>
      <c r="Z5" s="94" t="s">
        <v>264</v>
      </c>
      <c r="AA5" s="94"/>
      <c r="AB5" s="94"/>
      <c r="AC5" s="7">
        <v>110</v>
      </c>
      <c r="AD5" s="7">
        <v>120</v>
      </c>
      <c r="AE5" s="7">
        <v>160</v>
      </c>
      <c r="AF5" s="7">
        <v>230</v>
      </c>
      <c r="AG5" s="7">
        <v>450</v>
      </c>
      <c r="AH5" s="7">
        <v>600</v>
      </c>
      <c r="AI5" s="7">
        <v>800</v>
      </c>
      <c r="AJ5" s="3" t="s">
        <v>26</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145</v>
      </c>
      <c r="C8" s="104">
        <f>+SUBTOTAL(9,C6:C7)</f>
        <v>908</v>
      </c>
      <c r="D8" s="104">
        <f>+SUBTOTAL(9,D6:D7)</f>
        <v>905</v>
      </c>
      <c r="E8" s="105">
        <f t="shared" si="0"/>
        <v>3.3149171270718814E-3</v>
      </c>
      <c r="H8" s="8" t="s">
        <v>145</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102</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53</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98</v>
      </c>
      <c r="C11" s="98">
        <f>+SUBTOTAL(9,C6:C10)</f>
        <v>908</v>
      </c>
      <c r="D11" s="98">
        <f>+SUBTOTAL(9,D6:D10)</f>
        <v>905</v>
      </c>
      <c r="E11" s="99">
        <f>+IFERROR(C11/D11-1,"-")</f>
        <v>3.3149171270718814E-3</v>
      </c>
      <c r="H11" s="97" t="s">
        <v>98</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49</v>
      </c>
      <c r="C12" s="35">
        <v>20</v>
      </c>
      <c r="D12" s="234">
        <v>21</v>
      </c>
      <c r="E12" s="96">
        <f t="shared" si="0"/>
        <v>-4.7619047619047672E-2</v>
      </c>
      <c r="H12" s="1" t="s">
        <v>49</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47</v>
      </c>
      <c r="C13" s="35">
        <v>144</v>
      </c>
      <c r="D13" s="234">
        <v>140.5</v>
      </c>
      <c r="E13" s="96">
        <f t="shared" si="0"/>
        <v>2.4911032028469782E-2</v>
      </c>
      <c r="H13" s="1" t="s">
        <v>47</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45</v>
      </c>
      <c r="C15" s="35">
        <v>34</v>
      </c>
      <c r="D15" s="234">
        <v>33</v>
      </c>
      <c r="E15" s="96">
        <f t="shared" si="0"/>
        <v>3.0303030303030276E-2</v>
      </c>
      <c r="H15" s="1" t="s">
        <v>45</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46</v>
      </c>
      <c r="C17" s="35">
        <f>+AD17</f>
        <v>0</v>
      </c>
      <c r="D17" s="234">
        <v>8</v>
      </c>
      <c r="E17" s="96">
        <f t="shared" si="0"/>
        <v>-1</v>
      </c>
      <c r="H17" s="1" t="s">
        <v>46</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48</v>
      </c>
      <c r="C18" s="35">
        <v>5.5</v>
      </c>
      <c r="D18" s="234">
        <v>6</v>
      </c>
      <c r="E18" s="96">
        <f t="shared" si="0"/>
        <v>-8.333333333333337E-2</v>
      </c>
      <c r="H18" s="1" t="s">
        <v>48</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144</v>
      </c>
      <c r="C19" s="35">
        <v>5.5</v>
      </c>
      <c r="D19" s="234">
        <v>6</v>
      </c>
      <c r="E19" s="96">
        <f t="shared" si="0"/>
        <v>-8.333333333333337E-2</v>
      </c>
      <c r="H19" s="1" t="s">
        <v>144</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51</v>
      </c>
      <c r="C20" s="236">
        <f>+SUBTOTAL(9,C6:C19)</f>
        <v>1132</v>
      </c>
      <c r="D20" s="236">
        <f>+SUBTOTAL(9,D6:D19)</f>
        <v>1133.5</v>
      </c>
      <c r="E20" s="237">
        <f>+IFERROR(C20/D20-1,"-")</f>
        <v>-1.3233348037053894E-3</v>
      </c>
      <c r="H20" s="149" t="s">
        <v>51</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298">
        <v>2011</v>
      </c>
      <c r="Q23" s="298"/>
      <c r="R23" s="298"/>
      <c r="S23" s="298"/>
      <c r="T23" s="298">
        <v>2012</v>
      </c>
      <c r="U23" s="298"/>
      <c r="V23" s="243"/>
      <c r="W23" s="243"/>
      <c r="X23" s="243"/>
      <c r="Y23" s="155"/>
    </row>
    <row r="24" spans="2:37">
      <c r="C24" s="5"/>
      <c r="K24" s="3" t="s">
        <v>97</v>
      </c>
      <c r="L24" s="9" t="s">
        <v>64</v>
      </c>
      <c r="M24" s="9" t="s">
        <v>65</v>
      </c>
      <c r="N24" s="9" t="s">
        <v>66</v>
      </c>
      <c r="O24" s="9" t="s">
        <v>136</v>
      </c>
      <c r="P24" s="9" t="s">
        <v>137</v>
      </c>
      <c r="Q24" s="9" t="s">
        <v>138</v>
      </c>
      <c r="R24" s="9" t="s">
        <v>139</v>
      </c>
      <c r="S24" s="9" t="s">
        <v>140</v>
      </c>
      <c r="T24" s="9" t="s">
        <v>141</v>
      </c>
      <c r="U24" s="9" t="s">
        <v>142</v>
      </c>
      <c r="V24" s="9" t="s">
        <v>143</v>
      </c>
      <c r="W24" s="9" t="s">
        <v>171</v>
      </c>
      <c r="X24" s="9" t="s">
        <v>235</v>
      </c>
      <c r="Y24" s="9" t="s">
        <v>239</v>
      </c>
      <c r="Z24" s="9" t="s">
        <v>266</v>
      </c>
      <c r="AA24" s="9"/>
      <c r="AB24" s="9"/>
    </row>
    <row r="25" spans="2:37">
      <c r="H25" s="1" t="s">
        <v>98</v>
      </c>
      <c r="K25" s="3" t="s">
        <v>98</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244</v>
      </c>
      <c r="K26" s="3" t="s">
        <v>99</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51</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298">
        <v>2011</v>
      </c>
      <c r="AN70" s="298"/>
      <c r="AO70" s="298"/>
      <c r="AP70" s="298"/>
      <c r="AQ70" s="298">
        <v>2012</v>
      </c>
      <c r="AR70" s="298"/>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103</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23</v>
      </c>
      <c r="C2" s="77"/>
      <c r="D2" s="77"/>
      <c r="E2" s="77"/>
      <c r="F2" s="77"/>
      <c r="G2" s="77"/>
      <c r="H2" s="77"/>
      <c r="I2" s="77"/>
      <c r="J2" s="77"/>
      <c r="K2" s="77"/>
      <c r="L2" s="77"/>
      <c r="M2" s="77"/>
      <c r="N2" s="77"/>
      <c r="O2" s="77"/>
      <c r="P2" s="77"/>
      <c r="Q2" s="77"/>
      <c r="R2" s="77"/>
      <c r="S2" s="77"/>
      <c r="T2" s="77"/>
      <c r="U2" s="77"/>
      <c r="V2" s="77"/>
      <c r="W2" s="77"/>
      <c r="X2" s="77"/>
    </row>
    <row r="3" spans="2:24" ht="13.5" customHeight="1">
      <c r="B3" s="10" t="s">
        <v>21</v>
      </c>
      <c r="C3" s="172" t="s">
        <v>80</v>
      </c>
      <c r="D3" s="172" t="s">
        <v>74</v>
      </c>
      <c r="E3" s="172" t="s">
        <v>75</v>
      </c>
      <c r="F3" s="172" t="s">
        <v>87</v>
      </c>
      <c r="G3" s="173" t="s">
        <v>64</v>
      </c>
      <c r="H3" s="173" t="s">
        <v>65</v>
      </c>
      <c r="I3" s="173" t="s">
        <v>66</v>
      </c>
      <c r="J3" s="173" t="s">
        <v>67</v>
      </c>
      <c r="K3" s="173" t="s">
        <v>68</v>
      </c>
      <c r="L3" s="173" t="s">
        <v>69</v>
      </c>
      <c r="M3" s="173" t="s">
        <v>70</v>
      </c>
      <c r="N3" s="173" t="s">
        <v>71</v>
      </c>
      <c r="O3" s="173" t="s">
        <v>112</v>
      </c>
      <c r="P3" s="173" t="s">
        <v>128</v>
      </c>
      <c r="Q3" s="173" t="s">
        <v>134</v>
      </c>
      <c r="R3" s="173" t="s">
        <v>159</v>
      </c>
      <c r="S3" s="173" t="s">
        <v>233</v>
      </c>
      <c r="T3" s="173" t="s">
        <v>237</v>
      </c>
      <c r="U3" s="173" t="s">
        <v>264</v>
      </c>
      <c r="V3" s="173" t="s">
        <v>280</v>
      </c>
      <c r="W3" s="173" t="s">
        <v>281</v>
      </c>
      <c r="X3" s="173" t="s">
        <v>282</v>
      </c>
    </row>
    <row r="4" spans="2:24" ht="13.5" customHeight="1">
      <c r="B4" s="10" t="s">
        <v>30</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257</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248</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24</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32</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31</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22</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21</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112</v>
      </c>
      <c r="P13" s="173" t="s">
        <v>128</v>
      </c>
      <c r="Q13" s="173" t="s">
        <v>134</v>
      </c>
      <c r="R13" s="173" t="s">
        <v>159</v>
      </c>
      <c r="S13" s="173" t="s">
        <v>233</v>
      </c>
      <c r="T13" s="173" t="str">
        <f>+T3</f>
        <v>Q2 13</v>
      </c>
      <c r="U13" s="173" t="s">
        <v>264</v>
      </c>
      <c r="V13" s="173" t="s">
        <v>280</v>
      </c>
      <c r="W13" s="173" t="s">
        <v>281</v>
      </c>
      <c r="X13" s="173" t="s">
        <v>282</v>
      </c>
    </row>
    <row r="14" spans="2:24" ht="13.5" customHeight="1">
      <c r="B14" s="10" t="s">
        <v>91</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92</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30</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32</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31</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93</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94</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23</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21</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233</v>
      </c>
      <c r="T26" s="176" t="str">
        <f t="shared" si="3"/>
        <v>Q2 13</v>
      </c>
      <c r="U26" s="173" t="s">
        <v>264</v>
      </c>
      <c r="V26" s="173" t="s">
        <v>280</v>
      </c>
      <c r="W26" s="173" t="s">
        <v>281</v>
      </c>
      <c r="X26" s="173" t="s">
        <v>282</v>
      </c>
    </row>
    <row r="27" spans="2:24" ht="13.5" customHeight="1">
      <c r="B27" s="10" t="s">
        <v>28</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27</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128</v>
      </c>
      <c r="Q35" s="173" t="s">
        <v>134</v>
      </c>
      <c r="R35" s="172" t="str">
        <f>+R3</f>
        <v>Q4 12</v>
      </c>
      <c r="S35" s="173" t="s">
        <v>233</v>
      </c>
      <c r="T35" s="172" t="str">
        <f>+T3</f>
        <v>Q2 13</v>
      </c>
      <c r="U35" s="173" t="s">
        <v>264</v>
      </c>
      <c r="V35" s="173" t="s">
        <v>280</v>
      </c>
      <c r="W35" s="173" t="s">
        <v>281</v>
      </c>
      <c r="X35" s="173" t="s">
        <v>282</v>
      </c>
    </row>
    <row r="36" spans="2:24" ht="13.5" customHeight="1">
      <c r="B36" s="10" t="s">
        <v>28</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206</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203</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204</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104</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209</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175</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176</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208</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207</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26</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28</v>
      </c>
      <c r="N50" s="56" t="e">
        <f t="shared" ref="N50:N58" si="9">X36*100</f>
        <v>#NAME?</v>
      </c>
    </row>
    <row r="51" spans="2:24" ht="13.5" customHeight="1">
      <c r="B51" s="42"/>
      <c r="E51" s="11"/>
      <c r="F51" s="11"/>
      <c r="G51" s="11"/>
      <c r="J51" s="56"/>
      <c r="K51" s="56"/>
      <c r="L51" s="85"/>
      <c r="M51" s="42" t="s">
        <v>206</v>
      </c>
      <c r="N51" s="56" t="e">
        <f t="shared" si="9"/>
        <v>#NAME?</v>
      </c>
    </row>
    <row r="52" spans="2:24" ht="13.5" customHeight="1">
      <c r="B52" s="42"/>
      <c r="E52" s="179"/>
      <c r="F52" s="11"/>
      <c r="G52" s="11"/>
      <c r="J52" s="56"/>
      <c r="L52" s="85"/>
      <c r="M52" s="42" t="s">
        <v>203</v>
      </c>
      <c r="N52" s="56" t="e">
        <f t="shared" si="9"/>
        <v>#NAME?</v>
      </c>
    </row>
    <row r="53" spans="2:24" ht="13.5" customHeight="1">
      <c r="B53" s="42"/>
      <c r="E53" s="179"/>
      <c r="F53" s="11"/>
      <c r="G53" s="11"/>
      <c r="J53" s="56"/>
      <c r="K53" s="56"/>
      <c r="L53" s="85"/>
      <c r="M53" s="42" t="s">
        <v>204</v>
      </c>
      <c r="N53" s="56" t="e">
        <f t="shared" si="9"/>
        <v>#NAME?</v>
      </c>
      <c r="X53" s="56"/>
    </row>
    <row r="54" spans="2:24" ht="13.5" customHeight="1">
      <c r="B54" s="42"/>
      <c r="E54" s="180"/>
      <c r="F54" s="11"/>
      <c r="G54" s="11"/>
      <c r="J54" s="56"/>
      <c r="K54" s="56"/>
      <c r="L54" s="85"/>
      <c r="M54" s="42" t="s">
        <v>104</v>
      </c>
      <c r="N54" s="56" t="e">
        <f t="shared" si="9"/>
        <v>#NAME?</v>
      </c>
      <c r="X54" s="56"/>
    </row>
    <row r="55" spans="2:24" ht="13.5" customHeight="1">
      <c r="B55" s="42"/>
      <c r="M55" s="42" t="s">
        <v>88</v>
      </c>
      <c r="N55" s="56" t="e">
        <f t="shared" si="9"/>
        <v>#NAME?</v>
      </c>
      <c r="X55" s="57"/>
    </row>
    <row r="56" spans="2:24" ht="13.5" customHeight="1">
      <c r="B56" s="42"/>
      <c r="F56" s="14"/>
      <c r="G56" s="14"/>
      <c r="M56" s="42" t="s">
        <v>246</v>
      </c>
      <c r="N56" s="56" t="e">
        <f t="shared" si="9"/>
        <v>#NAME?</v>
      </c>
      <c r="V56" s="14"/>
      <c r="W56" s="107"/>
    </row>
    <row r="57" spans="2:24" ht="13.5" customHeight="1">
      <c r="B57" s="42"/>
      <c r="G57" s="91"/>
      <c r="M57" s="42" t="s">
        <v>175</v>
      </c>
      <c r="N57" s="56" t="e">
        <f t="shared" si="9"/>
        <v>#NAME?</v>
      </c>
      <c r="V57" s="11"/>
      <c r="W57" s="63"/>
      <c r="X57" s="91"/>
    </row>
    <row r="58" spans="2:24" ht="13.5" customHeight="1">
      <c r="G58" s="85"/>
      <c r="M58" s="42" t="s">
        <v>176</v>
      </c>
      <c r="N58" s="56" t="e">
        <f t="shared" si="9"/>
        <v>#NAME?</v>
      </c>
      <c r="W58" s="63"/>
      <c r="X58" s="91"/>
    </row>
    <row r="59" spans="2:24" ht="13.5" customHeight="1">
      <c r="G59" s="85"/>
      <c r="M59" s="10" t="s">
        <v>247</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235</v>
      </c>
      <c r="H71" s="50" t="s">
        <v>239</v>
      </c>
      <c r="I71" s="50" t="s">
        <v>266</v>
      </c>
      <c r="J71" s="50" t="s">
        <v>291</v>
      </c>
      <c r="K71" s="50" t="s">
        <v>292</v>
      </c>
      <c r="L71" s="50" t="s">
        <v>293</v>
      </c>
      <c r="N71" s="63"/>
      <c r="O71" s="63"/>
    </row>
    <row r="72" spans="2:23" ht="13.5" customHeight="1">
      <c r="B72" s="10" t="s">
        <v>210</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211</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35</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26</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235</v>
      </c>
      <c r="H77" s="50" t="s">
        <v>239</v>
      </c>
      <c r="I77" s="50" t="s">
        <v>266</v>
      </c>
      <c r="J77" s="50" t="s">
        <v>291</v>
      </c>
      <c r="K77" s="50" t="s">
        <v>292</v>
      </c>
      <c r="L77" s="50" t="s">
        <v>293</v>
      </c>
      <c r="N77" s="85"/>
      <c r="O77" s="85"/>
    </row>
    <row r="78" spans="2:23" ht="13.5" customHeight="1">
      <c r="B78" s="10" t="s">
        <v>210</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211</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35</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235</v>
      </c>
      <c r="H87" s="50" t="s">
        <v>239</v>
      </c>
      <c r="I87" s="50" t="s">
        <v>266</v>
      </c>
      <c r="J87" s="50" t="s">
        <v>291</v>
      </c>
      <c r="K87" s="50" t="s">
        <v>292</v>
      </c>
      <c r="L87" s="50" t="s">
        <v>293</v>
      </c>
    </row>
    <row r="88" spans="2:23" ht="13.5" customHeight="1">
      <c r="B88" s="10" t="s">
        <v>28</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235</v>
      </c>
      <c r="H92" s="50" t="s">
        <v>239</v>
      </c>
      <c r="I92" s="50" t="s">
        <v>266</v>
      </c>
      <c r="J92" s="50" t="s">
        <v>291</v>
      </c>
      <c r="K92" s="50" t="s">
        <v>292</v>
      </c>
      <c r="L92" s="50" t="s">
        <v>293</v>
      </c>
      <c r="V92" s="10">
        <v>30</v>
      </c>
      <c r="W92" s="10">
        <v>62</v>
      </c>
    </row>
    <row r="93" spans="2:23" ht="13.5" customHeight="1">
      <c r="B93" s="10" t="s">
        <v>28</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235</v>
      </c>
      <c r="H98" s="50" t="s">
        <v>239</v>
      </c>
      <c r="I98" s="50" t="s">
        <v>266</v>
      </c>
      <c r="J98" s="50" t="s">
        <v>291</v>
      </c>
      <c r="K98" s="50" t="s">
        <v>292</v>
      </c>
      <c r="L98" s="50" t="s">
        <v>293</v>
      </c>
    </row>
    <row r="99" spans="2:12" ht="13.5" customHeight="1">
      <c r="B99" s="10" t="s">
        <v>248</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249</v>
      </c>
      <c r="C101" s="14">
        <v>2009</v>
      </c>
      <c r="D101" s="14">
        <v>2010</v>
      </c>
      <c r="E101" s="14">
        <v>2011</v>
      </c>
      <c r="F101" s="14">
        <v>2012</v>
      </c>
      <c r="G101" s="50" t="s">
        <v>235</v>
      </c>
      <c r="H101" s="50" t="s">
        <v>239</v>
      </c>
      <c r="I101" s="50" t="s">
        <v>266</v>
      </c>
    </row>
    <row r="102" spans="2:12" ht="13.5" customHeight="1">
      <c r="B102" s="10" t="s">
        <v>250</v>
      </c>
      <c r="F102" s="10">
        <v>60</v>
      </c>
      <c r="G102" s="10">
        <v>61</v>
      </c>
      <c r="I102" s="10"/>
    </row>
    <row r="103" spans="2:12" ht="13.5" customHeight="1">
      <c r="B103" s="10" t="s">
        <v>251</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05">
        <v>2011</v>
      </c>
      <c r="F119" s="305"/>
      <c r="G119" s="305"/>
      <c r="H119" s="305"/>
      <c r="I119" s="306">
        <v>2012</v>
      </c>
      <c r="J119" s="306"/>
      <c r="K119" s="306"/>
      <c r="L119" s="306"/>
      <c r="M119" s="305">
        <v>2013</v>
      </c>
      <c r="N119" s="305"/>
      <c r="O119" s="305"/>
      <c r="P119" s="305"/>
    </row>
    <row r="120" spans="2:18" ht="13.5" customHeight="1">
      <c r="B120" s="14" t="s">
        <v>166</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163</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164</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165</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23</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162</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267</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168</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23</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169</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161</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219</v>
      </c>
      <c r="I138" s="10"/>
      <c r="M138" s="11"/>
      <c r="T138" s="220"/>
      <c r="U138" s="220"/>
      <c r="V138" s="220"/>
    </row>
    <row r="139" spans="2:22" ht="13.5" customHeight="1">
      <c r="B139" s="10" t="s">
        <v>220</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296</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221</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227</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173</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172</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189</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225</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224</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26</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105</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161</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167</v>
      </c>
    </row>
    <row r="154" spans="2:22" ht="13.5" customHeight="1">
      <c r="B154" s="10" t="s">
        <v>220</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296</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221</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229</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269</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231</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230</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232</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226</v>
      </c>
      <c r="C162" s="51"/>
      <c r="D162" s="51"/>
      <c r="E162" s="51"/>
      <c r="F162" s="51"/>
      <c r="G162" s="51"/>
      <c r="H162" s="51"/>
      <c r="I162" s="51"/>
      <c r="J162" s="51"/>
      <c r="K162" s="51"/>
      <c r="L162" s="184"/>
      <c r="M162" s="184"/>
      <c r="N162" s="184"/>
      <c r="P162" s="184"/>
    </row>
    <row r="163" spans="1:19" ht="13.5" customHeight="1">
      <c r="B163" s="10" t="s">
        <v>224</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26</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170</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228</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253</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161</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286</v>
      </c>
      <c r="G173" s="50" t="s">
        <v>287</v>
      </c>
      <c r="H173" s="50" t="s">
        <v>288</v>
      </c>
      <c r="I173" s="50" t="s">
        <v>289</v>
      </c>
      <c r="J173" s="50" t="s">
        <v>290</v>
      </c>
      <c r="K173" s="50" t="s">
        <v>285</v>
      </c>
      <c r="N173" s="14">
        <v>2010</v>
      </c>
      <c r="O173" s="14">
        <v>2011</v>
      </c>
      <c r="P173" s="14">
        <v>2012</v>
      </c>
      <c r="Q173" s="14">
        <v>2013</v>
      </c>
      <c r="R173" s="50" t="s">
        <v>290</v>
      </c>
      <c r="S173" s="50" t="s">
        <v>285</v>
      </c>
    </row>
    <row r="174" spans="1:19" ht="13.5" customHeight="1">
      <c r="C174" s="50">
        <v>2010</v>
      </c>
      <c r="D174" s="50">
        <f>H168</f>
        <v>2011</v>
      </c>
      <c r="E174" s="50">
        <f>L168</f>
        <v>2012</v>
      </c>
      <c r="F174" s="50" t="s">
        <v>235</v>
      </c>
      <c r="G174" s="50" t="s">
        <v>239</v>
      </c>
      <c r="H174" s="50" t="s">
        <v>266</v>
      </c>
      <c r="I174" s="50" t="s">
        <v>291</v>
      </c>
      <c r="J174" s="50" t="s">
        <v>292</v>
      </c>
      <c r="K174" s="50" t="s">
        <v>293</v>
      </c>
      <c r="N174" s="14">
        <v>2010</v>
      </c>
      <c r="O174" s="14">
        <v>2011</v>
      </c>
      <c r="P174" s="14">
        <v>2012</v>
      </c>
      <c r="Q174" s="14">
        <v>2013</v>
      </c>
      <c r="R174" s="50" t="s">
        <v>292</v>
      </c>
      <c r="S174" s="50" t="s">
        <v>293</v>
      </c>
    </row>
    <row r="175" spans="1:19" ht="13.5" customHeight="1">
      <c r="A175" s="10" t="s">
        <v>297</v>
      </c>
      <c r="B175" s="10" t="s">
        <v>254</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298</v>
      </c>
      <c r="B176" s="10" t="s">
        <v>253</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161</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07" t="s">
        <v>161</v>
      </c>
      <c r="D194" s="307"/>
      <c r="E194" s="307"/>
      <c r="F194" s="307"/>
      <c r="G194" s="307"/>
      <c r="H194" s="304" t="s">
        <v>186</v>
      </c>
      <c r="I194" s="304"/>
      <c r="J194" s="304"/>
      <c r="K194" s="304"/>
      <c r="M194" s="307" t="s">
        <v>200</v>
      </c>
      <c r="N194" s="307"/>
    </row>
    <row r="195" spans="2:19" ht="12.75" customHeight="1">
      <c r="B195" s="119"/>
      <c r="C195" s="302" t="s">
        <v>150</v>
      </c>
      <c r="D195" s="303"/>
      <c r="E195" s="302" t="s">
        <v>218</v>
      </c>
      <c r="F195" s="303"/>
      <c r="G195" s="122" t="s">
        <v>178</v>
      </c>
      <c r="H195" s="123" t="s">
        <v>180</v>
      </c>
      <c r="I195" s="128" t="s">
        <v>181</v>
      </c>
      <c r="J195" s="136" t="s">
        <v>192</v>
      </c>
      <c r="K195" s="137" t="s">
        <v>194</v>
      </c>
      <c r="L195" s="137" t="s">
        <v>196</v>
      </c>
      <c r="M195" s="138" t="s">
        <v>13</v>
      </c>
      <c r="N195" s="119"/>
      <c r="O195" s="119"/>
      <c r="P195" s="128" t="s">
        <v>187</v>
      </c>
      <c r="Q195" s="128" t="s">
        <v>201</v>
      </c>
    </row>
    <row r="196" spans="2:19" ht="12.75" customHeight="1">
      <c r="B196" s="120" t="s">
        <v>27</v>
      </c>
      <c r="C196" s="126" t="s">
        <v>213</v>
      </c>
      <c r="D196" s="127" t="s">
        <v>214</v>
      </c>
      <c r="E196" s="126" t="s">
        <v>213</v>
      </c>
      <c r="F196" s="127" t="s">
        <v>214</v>
      </c>
      <c r="G196" s="126" t="s">
        <v>179</v>
      </c>
      <c r="H196" s="127" t="s">
        <v>182</v>
      </c>
      <c r="I196" s="129" t="s">
        <v>177</v>
      </c>
      <c r="J196" s="126" t="s">
        <v>193</v>
      </c>
      <c r="K196" s="130" t="s">
        <v>195</v>
      </c>
      <c r="L196" s="131" t="s">
        <v>12</v>
      </c>
      <c r="M196" s="127" t="s">
        <v>197</v>
      </c>
      <c r="N196" s="129" t="s">
        <v>26</v>
      </c>
      <c r="O196" s="129" t="s">
        <v>26</v>
      </c>
      <c r="P196" s="129" t="s">
        <v>188</v>
      </c>
      <c r="Q196" s="129" t="s">
        <v>202</v>
      </c>
    </row>
    <row r="197" spans="2:19" ht="12.75" customHeight="1">
      <c r="B197" s="119" t="s">
        <v>28</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184</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174</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183</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215</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216</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217</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175</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176</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205</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185</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26</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299</v>
      </c>
    </row>
    <row r="212" spans="1:9" ht="13.5" customHeight="1">
      <c r="A212" s="10" t="s">
        <v>300</v>
      </c>
      <c r="B212" s="10" t="s">
        <v>190</v>
      </c>
      <c r="C212" s="241" t="e">
        <f>(J208/$Q$131)*100</f>
        <v>#REF!</v>
      </c>
    </row>
    <row r="213" spans="1:9" ht="13.5" customHeight="1">
      <c r="A213" s="10" t="s">
        <v>301</v>
      </c>
      <c r="B213" s="10" t="s">
        <v>191</v>
      </c>
      <c r="C213" s="241" t="e">
        <f>(K208/$Q$131)*100</f>
        <v>#REF!</v>
      </c>
    </row>
    <row r="214" spans="1:9" ht="13.5" customHeight="1">
      <c r="A214" s="10" t="s">
        <v>302</v>
      </c>
      <c r="B214" s="10" t="s">
        <v>223</v>
      </c>
      <c r="C214" s="241" t="e">
        <f>(L208/$Q$131)*100</f>
        <v>#REF!</v>
      </c>
    </row>
    <row r="215" spans="1:9" ht="13.5" customHeight="1">
      <c r="A215" s="10" t="s">
        <v>303</v>
      </c>
      <c r="B215" s="10" t="s">
        <v>198</v>
      </c>
      <c r="C215" s="241" t="e">
        <f>(M208/$Q$131)*100</f>
        <v>#REF!</v>
      </c>
    </row>
    <row r="216" spans="1:9" ht="13.5" customHeight="1">
      <c r="A216" s="10" t="s">
        <v>304</v>
      </c>
      <c r="B216" s="10" t="s">
        <v>199</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305</v>
      </c>
      <c r="B219" s="40" t="s">
        <v>255</v>
      </c>
      <c r="C219" s="242" t="e">
        <f>SUM(Q154:Q158)</f>
        <v>#REF!</v>
      </c>
      <c r="D219" s="185"/>
    </row>
    <row r="220" spans="1:9" ht="13.5" customHeight="1">
      <c r="A220" s="10" t="s">
        <v>306</v>
      </c>
      <c r="B220" s="40" t="s">
        <v>256</v>
      </c>
      <c r="C220" s="242" t="e">
        <f>Q159</f>
        <v>#REF!</v>
      </c>
      <c r="D220" s="185"/>
    </row>
    <row r="221" spans="1:9" ht="13.5" customHeight="1">
      <c r="A221" s="10" t="s">
        <v>307</v>
      </c>
      <c r="B221" s="40" t="s">
        <v>262</v>
      </c>
      <c r="C221" s="242" t="e">
        <f>Q160</f>
        <v>#REF!</v>
      </c>
      <c r="D221" s="185"/>
    </row>
    <row r="222" spans="1:9" ht="13.5" customHeight="1">
      <c r="A222" s="10" t="s">
        <v>308</v>
      </c>
      <c r="B222" s="40" t="s">
        <v>222</v>
      </c>
      <c r="C222" s="242" t="e">
        <f>Q161</f>
        <v>#REF!</v>
      </c>
      <c r="D222" s="185"/>
    </row>
    <row r="223" spans="1:9" ht="13.5" customHeight="1">
      <c r="A223" s="10" t="s">
        <v>309</v>
      </c>
      <c r="B223" s="10" t="s">
        <v>310</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2" t="s">
        <v>150</v>
      </c>
      <c r="D228" s="303"/>
      <c r="E228" s="302" t="s">
        <v>218</v>
      </c>
      <c r="F228" s="303"/>
      <c r="G228" s="122" t="s">
        <v>178</v>
      </c>
      <c r="H228" s="123" t="s">
        <v>180</v>
      </c>
      <c r="I228" s="128" t="s">
        <v>181</v>
      </c>
      <c r="J228" s="136" t="s">
        <v>192</v>
      </c>
      <c r="K228" s="137" t="s">
        <v>194</v>
      </c>
      <c r="L228" s="137" t="s">
        <v>196</v>
      </c>
      <c r="M228" s="138" t="s">
        <v>13</v>
      </c>
      <c r="N228" s="119"/>
      <c r="O228" s="119"/>
      <c r="P228" s="128" t="s">
        <v>187</v>
      </c>
      <c r="Q228" s="128" t="s">
        <v>201</v>
      </c>
    </row>
    <row r="229" spans="2:19" ht="13.5" customHeight="1">
      <c r="B229" s="120" t="s">
        <v>27</v>
      </c>
      <c r="C229" s="126" t="s">
        <v>213</v>
      </c>
      <c r="D229" s="127" t="s">
        <v>214</v>
      </c>
      <c r="E229" s="126" t="s">
        <v>213</v>
      </c>
      <c r="F229" s="127" t="s">
        <v>214</v>
      </c>
      <c r="G229" s="126" t="s">
        <v>179</v>
      </c>
      <c r="H229" s="127" t="s">
        <v>182</v>
      </c>
      <c r="I229" s="129" t="s">
        <v>177</v>
      </c>
      <c r="J229" s="126" t="s">
        <v>193</v>
      </c>
      <c r="K229" s="130" t="s">
        <v>195</v>
      </c>
      <c r="L229" s="131" t="s">
        <v>12</v>
      </c>
      <c r="M229" s="127" t="s">
        <v>197</v>
      </c>
      <c r="N229" s="129" t="s">
        <v>26</v>
      </c>
      <c r="O229" s="129" t="s">
        <v>26</v>
      </c>
      <c r="P229" s="129" t="s">
        <v>188</v>
      </c>
      <c r="Q229" s="129" t="s">
        <v>202</v>
      </c>
    </row>
    <row r="230" spans="2:19" ht="13.5" customHeight="1">
      <c r="B230" s="119" t="s">
        <v>28</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184</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174</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183</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215</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216</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217</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175</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176</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205</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185</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26</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190</v>
      </c>
      <c r="C245" s="56">
        <f>J241</f>
        <v>44426.877751307999</v>
      </c>
      <c r="D245" s="54" t="e">
        <f>(C245/$L$131)*100</f>
        <v>#REF!</v>
      </c>
    </row>
    <row r="246" spans="2:17" ht="13.5" customHeight="1">
      <c r="B246" s="10" t="s">
        <v>191</v>
      </c>
      <c r="C246" s="56">
        <f>K241</f>
        <v>10091.086695087211</v>
      </c>
      <c r="D246" s="54" t="e">
        <f>(C246/$L$131)*100</f>
        <v>#REF!</v>
      </c>
    </row>
    <row r="247" spans="2:17" ht="13.5" customHeight="1">
      <c r="B247" s="10" t="s">
        <v>223</v>
      </c>
      <c r="C247" s="56">
        <f>L241</f>
        <v>4956.7161358784006</v>
      </c>
      <c r="D247" s="54" t="e">
        <f>(C247/$L$131)*100</f>
        <v>#REF!</v>
      </c>
    </row>
    <row r="248" spans="2:17" ht="13.5" customHeight="1">
      <c r="B248" s="10" t="s">
        <v>198</v>
      </c>
      <c r="C248" s="56">
        <f>M241</f>
        <v>1263.6356080677999</v>
      </c>
      <c r="D248" s="54" t="e">
        <f>(C248/$L$131)*100</f>
        <v>#REF!</v>
      </c>
    </row>
    <row r="249" spans="2:17" ht="13.5" customHeight="1">
      <c r="B249" s="10" t="s">
        <v>199</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E119:H119"/>
    <mergeCell ref="I119:L119"/>
    <mergeCell ref="M119:P119"/>
    <mergeCell ref="M194:N194"/>
    <mergeCell ref="C194:G194"/>
    <mergeCell ref="C228:D228"/>
    <mergeCell ref="E228:F228"/>
    <mergeCell ref="C195:D195"/>
    <mergeCell ref="E195:F195"/>
    <mergeCell ref="H194:K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6"/>
  <sheetViews>
    <sheetView zoomScaleNormal="100" zoomScaleSheetLayoutView="100" workbookViewId="0"/>
  </sheetViews>
  <sheetFormatPr defaultRowHeight="15"/>
  <cols>
    <col min="1" max="1" width="44.85546875" style="251" customWidth="1"/>
    <col min="2" max="6" width="9" style="251" customWidth="1"/>
    <col min="7" max="7" width="40.28515625" style="251" customWidth="1"/>
    <col min="8" max="16384" width="9.140625" style="251"/>
  </cols>
  <sheetData>
    <row r="1" spans="1:7" ht="27.75" customHeight="1">
      <c r="A1" s="258" t="s">
        <v>349</v>
      </c>
      <c r="B1" s="259">
        <v>0</v>
      </c>
      <c r="C1" s="259">
        <v>1</v>
      </c>
      <c r="D1" s="259">
        <v>5</v>
      </c>
      <c r="E1" s="259">
        <v>9</v>
      </c>
      <c r="F1" s="259">
        <v>13</v>
      </c>
      <c r="G1" s="245"/>
    </row>
    <row r="2" spans="1:7" ht="15.75" thickBot="1">
      <c r="A2" s="249" t="s">
        <v>319</v>
      </c>
      <c r="B2" s="250" t="s">
        <v>279</v>
      </c>
      <c r="C2" s="250">
        <v>2015</v>
      </c>
      <c r="D2" s="250">
        <v>2014</v>
      </c>
      <c r="E2" s="250">
        <v>2013</v>
      </c>
      <c r="F2" s="250">
        <v>2012</v>
      </c>
      <c r="G2" s="245"/>
    </row>
    <row r="3" spans="1:7" ht="15.75" thickTop="1">
      <c r="A3" s="277"/>
      <c r="B3" s="278"/>
      <c r="C3" s="278"/>
      <c r="D3" s="278"/>
      <c r="E3" s="278"/>
      <c r="F3" s="278"/>
      <c r="G3" s="245"/>
    </row>
    <row r="4" spans="1:7">
      <c r="A4" s="252" t="s">
        <v>118</v>
      </c>
      <c r="B4" s="254"/>
      <c r="C4" s="254"/>
      <c r="D4" s="254"/>
      <c r="E4" s="254"/>
      <c r="F4" s="254"/>
      <c r="G4" s="245"/>
    </row>
    <row r="5" spans="1:7">
      <c r="A5" s="279" t="s">
        <v>129</v>
      </c>
      <c r="B5" s="266">
        <v>5.67303113352879E-2</v>
      </c>
      <c r="C5" s="266">
        <v>0.28083218561885598</v>
      </c>
      <c r="D5" s="266">
        <v>0.18585555051975691</v>
      </c>
      <c r="E5" s="266">
        <v>9.2283211523916608E-2</v>
      </c>
      <c r="F5" s="266">
        <v>0.13798861529201226</v>
      </c>
      <c r="G5" s="245"/>
    </row>
    <row r="6" spans="1:7">
      <c r="A6" s="279" t="s">
        <v>130</v>
      </c>
      <c r="B6" s="266">
        <v>1.1307823346009419E-2</v>
      </c>
      <c r="C6" s="266">
        <v>5.0347734943568832E-2</v>
      </c>
      <c r="D6" s="266">
        <v>3.0440341112502364E-2</v>
      </c>
      <c r="E6" s="266">
        <v>1.3719272223112183E-2</v>
      </c>
      <c r="F6" s="266">
        <v>1.9170666362741468E-2</v>
      </c>
      <c r="G6" s="245"/>
    </row>
    <row r="7" spans="1:7">
      <c r="A7" s="279" t="s">
        <v>341</v>
      </c>
      <c r="B7" s="266">
        <v>1.4942720865775961E-2</v>
      </c>
      <c r="C7" s="266">
        <v>6.7157145313694711E-2</v>
      </c>
      <c r="D7" s="266">
        <v>4.0049255191697206E-2</v>
      </c>
      <c r="E7" s="266">
        <v>1.8596526625784385E-2</v>
      </c>
      <c r="F7" s="266">
        <v>2.5167240563170126E-2</v>
      </c>
      <c r="G7" s="245"/>
    </row>
    <row r="8" spans="1:7">
      <c r="A8" s="279" t="s">
        <v>342</v>
      </c>
      <c r="B8" s="265">
        <v>1.2416895776055985</v>
      </c>
      <c r="C8" s="265">
        <v>20.984000000000002</v>
      </c>
      <c r="D8" s="265">
        <v>14.231984650535136</v>
      </c>
      <c r="E8" s="265">
        <v>6.5095000000000001</v>
      </c>
      <c r="F8" s="265">
        <v>8.3109999999999999</v>
      </c>
      <c r="G8" s="245"/>
    </row>
    <row r="9" spans="1:7">
      <c r="A9" s="279" t="s">
        <v>331</v>
      </c>
      <c r="B9" s="265">
        <v>1.1897025743564109</v>
      </c>
      <c r="C9" s="265">
        <v>20.804000000000002</v>
      </c>
      <c r="D9" s="265">
        <v>10.815546039441909</v>
      </c>
      <c r="E9" s="265">
        <v>6.3100000000000005</v>
      </c>
      <c r="F9" s="265">
        <v>7.5075000000000003</v>
      </c>
      <c r="G9" s="245"/>
    </row>
    <row r="10" spans="1:7">
      <c r="A10" s="246"/>
      <c r="B10" s="260"/>
      <c r="C10" s="260"/>
      <c r="D10" s="260"/>
      <c r="E10" s="260"/>
      <c r="F10" s="260"/>
      <c r="G10" s="245"/>
    </row>
    <row r="11" spans="1:7">
      <c r="A11" s="252" t="s">
        <v>9</v>
      </c>
      <c r="B11" s="260"/>
      <c r="C11" s="260"/>
      <c r="D11" s="260"/>
      <c r="E11" s="260"/>
      <c r="F11" s="260"/>
      <c r="G11" s="245"/>
    </row>
    <row r="12" spans="1:7" s="244" customFormat="1">
      <c r="A12" s="279" t="s">
        <v>382</v>
      </c>
      <c r="B12" s="266">
        <v>3.1450070923791373E-2</v>
      </c>
      <c r="C12" s="266">
        <v>3.0069122942367927E-2</v>
      </c>
      <c r="D12" s="266">
        <v>2.8382376405917387E-2</v>
      </c>
      <c r="E12" s="266">
        <v>2.9000000000000001E-2</v>
      </c>
      <c r="F12" s="266">
        <v>3.3643973821611821E-2</v>
      </c>
      <c r="G12" s="245"/>
    </row>
    <row r="13" spans="1:7">
      <c r="A13" s="279" t="s">
        <v>343</v>
      </c>
      <c r="B13" s="266">
        <v>2.852646520829917E-2</v>
      </c>
      <c r="C13" s="266">
        <v>2.7356443859267065E-2</v>
      </c>
      <c r="D13" s="266">
        <v>2.5783006180968956E-2</v>
      </c>
      <c r="E13" s="266">
        <v>2.5796866544213218E-2</v>
      </c>
      <c r="F13" s="266">
        <v>3.0507166183016472E-2</v>
      </c>
      <c r="G13" s="245"/>
    </row>
    <row r="14" spans="1:7">
      <c r="A14" s="267"/>
      <c r="B14" s="266"/>
      <c r="C14" s="266"/>
      <c r="D14" s="266"/>
      <c r="E14" s="266"/>
      <c r="F14" s="266"/>
      <c r="G14" s="245"/>
    </row>
    <row r="15" spans="1:7">
      <c r="A15" s="252" t="s">
        <v>119</v>
      </c>
      <c r="B15" s="266"/>
      <c r="C15" s="266"/>
      <c r="D15" s="266"/>
      <c r="E15" s="266"/>
      <c r="F15" s="266"/>
      <c r="G15" s="245"/>
    </row>
    <row r="16" spans="1:7">
      <c r="A16" s="279" t="s">
        <v>131</v>
      </c>
      <c r="B16" s="266">
        <v>0.60662645625051637</v>
      </c>
      <c r="C16" s="266">
        <v>0.3257735055572244</v>
      </c>
      <c r="D16" s="266">
        <v>0.50084270183171897</v>
      </c>
      <c r="E16" s="266">
        <v>0.57262334265355819</v>
      </c>
      <c r="F16" s="266">
        <v>0.49832330006868408</v>
      </c>
      <c r="G16" s="245"/>
    </row>
    <row r="17" spans="1:7">
      <c r="A17" s="279" t="s">
        <v>132</v>
      </c>
      <c r="B17" s="266">
        <v>2.8797099898162037E-2</v>
      </c>
      <c r="C17" s="266">
        <v>2.8577713674412916E-2</v>
      </c>
      <c r="D17" s="266">
        <v>2.8787120278520335E-2</v>
      </c>
      <c r="E17" s="266">
        <v>2.7525364992871067E-2</v>
      </c>
      <c r="F17" s="266">
        <v>2.7726430454743583E-2</v>
      </c>
      <c r="G17" s="245"/>
    </row>
    <row r="18" spans="1:7">
      <c r="A18" s="279" t="s">
        <v>409</v>
      </c>
      <c r="B18" s="274">
        <v>1163</v>
      </c>
      <c r="C18" s="274">
        <v>1147</v>
      </c>
      <c r="D18" s="274">
        <v>1139</v>
      </c>
      <c r="E18" s="274">
        <v>1145</v>
      </c>
      <c r="F18" s="274">
        <v>1190</v>
      </c>
      <c r="G18" s="245"/>
    </row>
    <row r="19" spans="1:7">
      <c r="A19" s="246"/>
      <c r="B19" s="266"/>
      <c r="C19" s="266"/>
      <c r="D19" s="266"/>
      <c r="E19" s="266"/>
      <c r="F19" s="266"/>
      <c r="G19" s="245"/>
    </row>
    <row r="20" spans="1:7">
      <c r="A20" s="252" t="s">
        <v>121</v>
      </c>
      <c r="B20" s="266"/>
      <c r="C20" s="266"/>
      <c r="D20" s="266"/>
      <c r="E20" s="266"/>
      <c r="F20" s="266"/>
      <c r="G20" s="245"/>
    </row>
    <row r="21" spans="1:7">
      <c r="A21" s="279" t="s">
        <v>161</v>
      </c>
      <c r="B21" s="266">
        <v>2.0851469269028807E-2</v>
      </c>
      <c r="C21" s="266">
        <v>2.5319305658822001E-2</v>
      </c>
      <c r="D21" s="266">
        <v>4.385427485034149E-2</v>
      </c>
      <c r="E21" s="266">
        <v>6.2533146355386399E-2</v>
      </c>
      <c r="F21" s="266">
        <v>0.12454961035985952</v>
      </c>
      <c r="G21" s="245"/>
    </row>
    <row r="22" spans="1:7">
      <c r="A22" s="279" t="s">
        <v>383</v>
      </c>
      <c r="B22" s="266">
        <v>1.6E-2</v>
      </c>
      <c r="C22" s="266">
        <v>2.1000000000000001E-2</v>
      </c>
      <c r="D22" s="266">
        <v>3.5999999999999997E-2</v>
      </c>
      <c r="E22" s="266">
        <v>4.4999999999999998E-2</v>
      </c>
      <c r="F22" s="266">
        <v>0.06</v>
      </c>
      <c r="G22" s="245"/>
    </row>
    <row r="23" spans="1:7">
      <c r="A23" s="279" t="s">
        <v>313</v>
      </c>
      <c r="B23" s="266">
        <v>0.91726591760299625</v>
      </c>
      <c r="C23" s="266">
        <v>0.90720076584796716</v>
      </c>
      <c r="D23" s="266">
        <v>0.7555360480262785</v>
      </c>
      <c r="E23" s="266">
        <v>0.67748441085792444</v>
      </c>
      <c r="F23" s="266">
        <v>0.56165619098621722</v>
      </c>
      <c r="G23" s="245"/>
    </row>
    <row r="24" spans="1:7">
      <c r="A24" s="279" t="s">
        <v>312</v>
      </c>
      <c r="B24" s="266">
        <v>3.7422159805236582E-2</v>
      </c>
      <c r="C24" s="266">
        <v>4.7367757276201621E-2</v>
      </c>
      <c r="D24" s="266">
        <v>5.2729341428234398E-2</v>
      </c>
      <c r="E24" s="266">
        <v>6.5273112422454233E-2</v>
      </c>
      <c r="F24" s="266">
        <v>0.17083219645293315</v>
      </c>
      <c r="G24" s="245"/>
    </row>
    <row r="25" spans="1:7">
      <c r="A25" s="279" t="s">
        <v>122</v>
      </c>
      <c r="B25" s="266">
        <v>6.0919632057475949E-2</v>
      </c>
      <c r="C25" s="266">
        <v>6.2115005009274596E-2</v>
      </c>
      <c r="D25" s="266">
        <v>7.1613296263225643E-2</v>
      </c>
      <c r="E25" s="266">
        <v>6.717506430624906E-2</v>
      </c>
      <c r="F25" s="266">
        <v>6.5317390257603719E-2</v>
      </c>
      <c r="G25" s="245"/>
    </row>
    <row r="26" spans="1:7">
      <c r="A26" s="279" t="s">
        <v>34</v>
      </c>
      <c r="B26" s="266">
        <v>0.71512564059481198</v>
      </c>
      <c r="C26" s="266">
        <v>0.79908655264680195</v>
      </c>
      <c r="D26" s="266">
        <v>0.7454042932064997</v>
      </c>
      <c r="E26" s="266">
        <v>0.76777173826612244</v>
      </c>
      <c r="F26" s="266">
        <v>0.73030005273822407</v>
      </c>
      <c r="G26" s="245"/>
    </row>
    <row r="27" spans="1:7">
      <c r="A27" s="246"/>
      <c r="B27" s="266"/>
      <c r="C27" s="266"/>
      <c r="D27" s="266"/>
      <c r="E27" s="266"/>
      <c r="F27" s="266"/>
      <c r="G27" s="245"/>
    </row>
    <row r="28" spans="1:7">
      <c r="A28" s="252" t="s">
        <v>125</v>
      </c>
      <c r="B28" s="264"/>
      <c r="C28" s="264"/>
      <c r="D28" s="264"/>
      <c r="E28" s="264"/>
      <c r="F28" s="264"/>
      <c r="G28" s="245"/>
    </row>
    <row r="29" spans="1:7">
      <c r="A29" s="279" t="s">
        <v>126</v>
      </c>
      <c r="B29" s="266">
        <v>0.19896879989127522</v>
      </c>
      <c r="C29" s="266">
        <v>0.19968930956556039</v>
      </c>
      <c r="D29" s="266">
        <v>0.17372359453180983</v>
      </c>
      <c r="E29" s="266">
        <v>0.15438752303775208</v>
      </c>
      <c r="F29" s="266">
        <v>0.14531101673744692</v>
      </c>
      <c r="G29" s="245"/>
    </row>
    <row r="30" spans="1:7">
      <c r="A30" s="267"/>
      <c r="B30" s="264"/>
      <c r="C30" s="264"/>
      <c r="D30" s="264"/>
      <c r="E30" s="264"/>
      <c r="F30" s="264"/>
      <c r="G30" s="245"/>
    </row>
    <row r="31" spans="1:7">
      <c r="A31" s="252" t="s">
        <v>120</v>
      </c>
      <c r="B31" s="264"/>
      <c r="C31" s="264"/>
      <c r="D31" s="264"/>
      <c r="E31" s="264"/>
      <c r="F31" s="264"/>
      <c r="G31" s="245"/>
    </row>
    <row r="32" spans="1:7">
      <c r="A32" s="279" t="s">
        <v>389</v>
      </c>
      <c r="B32" s="266">
        <v>1.5341487860254863</v>
      </c>
      <c r="C32" s="266">
        <v>1.3449343096017032</v>
      </c>
      <c r="D32" s="266">
        <v>1.74</v>
      </c>
      <c r="E32" s="266">
        <v>1.23</v>
      </c>
      <c r="F32" s="266" t="s">
        <v>111</v>
      </c>
      <c r="G32" s="245"/>
    </row>
    <row r="33" spans="1:7">
      <c r="A33" s="279" t="s">
        <v>44</v>
      </c>
      <c r="B33" s="266">
        <v>1.6019375351336975</v>
      </c>
      <c r="C33" s="266">
        <v>1.4495665301964942</v>
      </c>
      <c r="D33" s="266">
        <v>1.4231803750695444</v>
      </c>
      <c r="E33" s="266">
        <v>1.35</v>
      </c>
      <c r="F33" s="266">
        <v>1.2628292134981713</v>
      </c>
      <c r="G33" s="245"/>
    </row>
    <row r="34" spans="1:7">
      <c r="A34" s="279" t="s">
        <v>242</v>
      </c>
      <c r="B34" s="266">
        <v>1.2589424534422773</v>
      </c>
      <c r="C34" s="266">
        <v>1.1596960114563803</v>
      </c>
      <c r="D34" s="266">
        <v>1.1395193658755816</v>
      </c>
      <c r="E34" s="266">
        <v>1.064441182695802</v>
      </c>
      <c r="F34" s="266">
        <v>0.98425478076949657</v>
      </c>
      <c r="G34" s="245"/>
    </row>
    <row r="35" spans="1:7">
      <c r="A35" s="279" t="s">
        <v>123</v>
      </c>
      <c r="B35" s="266">
        <v>0.7016609035768947</v>
      </c>
      <c r="C35" s="266">
        <v>0.67395643371002711</v>
      </c>
      <c r="D35" s="266">
        <v>0.64363298900234556</v>
      </c>
      <c r="E35" s="266">
        <v>0.64081427562605253</v>
      </c>
      <c r="F35" s="266">
        <v>0.63107260401136456</v>
      </c>
      <c r="G35" s="245"/>
    </row>
    <row r="36" spans="1:7">
      <c r="A36" s="279" t="s">
        <v>124</v>
      </c>
      <c r="B36" s="266">
        <v>0.24066500927223106</v>
      </c>
      <c r="C36" s="266">
        <v>0.19535905572866558</v>
      </c>
      <c r="D36" s="266">
        <v>0.18257464512971119</v>
      </c>
      <c r="E36" s="266">
        <v>0.18129719159106961</v>
      </c>
      <c r="F36" s="266">
        <v>0.17579960055135163</v>
      </c>
      <c r="G36" s="245"/>
    </row>
    <row r="37" spans="1:7">
      <c r="A37" s="245"/>
      <c r="B37" s="264"/>
      <c r="C37" s="264"/>
      <c r="D37" s="264"/>
      <c r="E37" s="264"/>
      <c r="F37" s="264"/>
      <c r="G37" s="245"/>
    </row>
    <row r="38" spans="1:7">
      <c r="A38" s="252" t="s">
        <v>345</v>
      </c>
      <c r="B38" s="263"/>
      <c r="C38" s="263"/>
      <c r="D38" s="263"/>
      <c r="E38" s="263"/>
      <c r="F38" s="263"/>
      <c r="G38" s="245"/>
    </row>
    <row r="39" spans="1:7">
      <c r="A39" s="279" t="s">
        <v>101</v>
      </c>
      <c r="B39" s="266">
        <v>0.26200000000000001</v>
      </c>
      <c r="C39" s="266">
        <v>0.23424981216990484</v>
      </c>
      <c r="D39" s="266">
        <v>0.21817215269895548</v>
      </c>
      <c r="E39" s="266">
        <v>0.19231728854244476</v>
      </c>
      <c r="F39" s="266">
        <v>0.19075813802235761</v>
      </c>
      <c r="G39" s="245"/>
    </row>
    <row r="40" spans="1:7">
      <c r="A40" s="279" t="s">
        <v>110</v>
      </c>
      <c r="B40" s="266">
        <v>8.3880105983961117E-3</v>
      </c>
      <c r="C40" s="266">
        <v>7.750187830095151E-3</v>
      </c>
      <c r="D40" s="266">
        <v>4.4827847301044527E-2</v>
      </c>
      <c r="E40" s="266">
        <v>4.3682711457555229E-2</v>
      </c>
      <c r="F40" s="266">
        <v>5.2241861977642384E-2</v>
      </c>
      <c r="G40" s="245"/>
    </row>
    <row r="41" spans="1:7">
      <c r="A41" s="279" t="s">
        <v>398</v>
      </c>
      <c r="B41" s="266">
        <v>0.26600000000000001</v>
      </c>
      <c r="C41" s="266">
        <v>0.24199999999999999</v>
      </c>
      <c r="D41" s="266">
        <v>0.26300000000000001</v>
      </c>
      <c r="E41" s="266">
        <v>0.23599999999999999</v>
      </c>
      <c r="F41" s="266">
        <v>0.24299999999999999</v>
      </c>
      <c r="G41" s="245"/>
    </row>
    <row r="42" spans="1:7">
      <c r="A42" s="279" t="s">
        <v>390</v>
      </c>
      <c r="B42" s="266">
        <v>0.17311778124732846</v>
      </c>
      <c r="C42" s="266">
        <v>0.16746585918578816</v>
      </c>
      <c r="D42" s="266">
        <v>0.15437919434088676</v>
      </c>
      <c r="E42" s="266">
        <v>0.14461534315236799</v>
      </c>
      <c r="F42" s="266" t="s">
        <v>111</v>
      </c>
      <c r="G42" s="245"/>
    </row>
    <row r="43" spans="1:7">
      <c r="A43" s="245"/>
      <c r="B43" s="245"/>
      <c r="C43" s="245"/>
      <c r="D43" s="245"/>
      <c r="E43" s="245"/>
      <c r="F43" s="245"/>
      <c r="G43" s="245"/>
    </row>
    <row r="44" spans="1:7">
      <c r="A44" s="287" t="s">
        <v>408</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31.03.2016&amp;C&amp;8&amp;P&amp;R&amp;8______________________________________________________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91"/>
  <sheetViews>
    <sheetView zoomScaleNormal="100" workbookViewId="0"/>
  </sheetViews>
  <sheetFormatPr defaultRowHeight="15"/>
  <cols>
    <col min="1" max="1" width="45.7109375" style="251" customWidth="1"/>
    <col min="2" max="16384" width="9.140625" style="251"/>
  </cols>
  <sheetData>
    <row r="1" spans="1:6" ht="27.75" customHeight="1">
      <c r="A1" s="258" t="s">
        <v>334</v>
      </c>
      <c r="B1" s="259">
        <v>0</v>
      </c>
      <c r="C1" s="259">
        <v>4</v>
      </c>
      <c r="D1" s="259">
        <v>8</v>
      </c>
      <c r="E1" s="259">
        <v>12</v>
      </c>
      <c r="F1" s="259">
        <v>16</v>
      </c>
    </row>
    <row r="2" spans="1:6" ht="15.75" thickBot="1">
      <c r="A2" s="249" t="s">
        <v>319</v>
      </c>
      <c r="B2" s="250" t="s">
        <v>279</v>
      </c>
      <c r="C2" s="250" t="s">
        <v>275</v>
      </c>
      <c r="D2" s="250" t="s">
        <v>271</v>
      </c>
      <c r="E2" s="250" t="s">
        <v>234</v>
      </c>
      <c r="F2" s="250" t="s">
        <v>113</v>
      </c>
    </row>
    <row r="3" spans="1:6" ht="15.75" thickTop="1">
      <c r="A3" s="277"/>
      <c r="B3" s="278"/>
      <c r="C3" s="278"/>
      <c r="D3" s="278"/>
      <c r="E3" s="278"/>
      <c r="F3" s="278"/>
    </row>
    <row r="4" spans="1:6">
      <c r="A4" s="279" t="s">
        <v>83</v>
      </c>
      <c r="B4" s="254">
        <v>14870</v>
      </c>
      <c r="C4" s="254">
        <v>11644</v>
      </c>
      <c r="D4" s="254">
        <v>12891</v>
      </c>
      <c r="E4" s="254">
        <v>16472</v>
      </c>
      <c r="F4" s="254">
        <v>15298</v>
      </c>
    </row>
    <row r="5" spans="1:6">
      <c r="A5" s="279" t="s">
        <v>84</v>
      </c>
      <c r="B5" s="255">
        <v>-7597</v>
      </c>
      <c r="C5" s="255">
        <v>-5861</v>
      </c>
      <c r="D5" s="255">
        <v>-7408</v>
      </c>
      <c r="E5" s="255">
        <v>-10184</v>
      </c>
      <c r="F5" s="255">
        <v>-9084</v>
      </c>
    </row>
    <row r="6" spans="1:6">
      <c r="A6" s="252" t="s">
        <v>0</v>
      </c>
      <c r="B6" s="255">
        <v>7273</v>
      </c>
      <c r="C6" s="255">
        <v>5783</v>
      </c>
      <c r="D6" s="255">
        <v>5483</v>
      </c>
      <c r="E6" s="255">
        <v>6288</v>
      </c>
      <c r="F6" s="255">
        <v>6214</v>
      </c>
    </row>
    <row r="7" spans="1:6">
      <c r="A7" s="279" t="s">
        <v>321</v>
      </c>
      <c r="B7" s="254">
        <v>5240</v>
      </c>
      <c r="C7" s="254">
        <v>5057</v>
      </c>
      <c r="D7" s="254">
        <v>4264</v>
      </c>
      <c r="E7" s="254">
        <v>3660</v>
      </c>
      <c r="F7" s="254">
        <v>3806</v>
      </c>
    </row>
    <row r="8" spans="1:6">
      <c r="A8" s="279" t="s">
        <v>322</v>
      </c>
      <c r="B8" s="255">
        <v>-2021</v>
      </c>
      <c r="C8" s="255">
        <v>-1300</v>
      </c>
      <c r="D8" s="255">
        <v>-1116</v>
      </c>
      <c r="E8" s="255">
        <v>-1211</v>
      </c>
      <c r="F8" s="255">
        <v>-1470</v>
      </c>
    </row>
    <row r="9" spans="1:6">
      <c r="A9" s="252" t="s">
        <v>320</v>
      </c>
      <c r="B9" s="255">
        <v>3219</v>
      </c>
      <c r="C9" s="255">
        <v>3757</v>
      </c>
      <c r="D9" s="255">
        <v>3148</v>
      </c>
      <c r="E9" s="255">
        <v>2449</v>
      </c>
      <c r="F9" s="255">
        <v>2336</v>
      </c>
    </row>
    <row r="10" spans="1:6">
      <c r="A10" s="279" t="s">
        <v>2</v>
      </c>
      <c r="B10" s="254">
        <v>-301</v>
      </c>
      <c r="C10" s="254">
        <v>7539</v>
      </c>
      <c r="D10" s="254">
        <v>-572</v>
      </c>
      <c r="E10" s="254">
        <v>-827</v>
      </c>
      <c r="F10" s="254">
        <v>1429</v>
      </c>
    </row>
    <row r="11" spans="1:6">
      <c r="A11" s="279" t="s">
        <v>403</v>
      </c>
      <c r="B11" s="254">
        <v>677</v>
      </c>
      <c r="C11" s="254">
        <v>4211</v>
      </c>
      <c r="D11" s="254">
        <v>-63.859938</v>
      </c>
      <c r="E11" s="254">
        <v>0</v>
      </c>
      <c r="F11" s="254">
        <v>5</v>
      </c>
    </row>
    <row r="12" spans="1:6">
      <c r="A12" s="279" t="s">
        <v>10</v>
      </c>
      <c r="B12" s="255">
        <v>1235</v>
      </c>
      <c r="C12" s="255">
        <v>491</v>
      </c>
      <c r="D12" s="255">
        <v>981.85993800000006</v>
      </c>
      <c r="E12" s="255">
        <v>1176</v>
      </c>
      <c r="F12" s="255">
        <v>947</v>
      </c>
    </row>
    <row r="13" spans="1:6">
      <c r="A13" s="252" t="s">
        <v>4</v>
      </c>
      <c r="B13" s="280">
        <v>12103</v>
      </c>
      <c r="C13" s="280">
        <v>21781</v>
      </c>
      <c r="D13" s="280">
        <v>8977</v>
      </c>
      <c r="E13" s="280">
        <v>9086</v>
      </c>
      <c r="F13" s="280">
        <v>10931</v>
      </c>
    </row>
    <row r="14" spans="1:6" ht="18" customHeight="1">
      <c r="A14" s="279" t="s">
        <v>317</v>
      </c>
      <c r="B14" s="254">
        <v>-4108</v>
      </c>
      <c r="C14" s="254">
        <v>-3492</v>
      </c>
      <c r="D14" s="254">
        <v>-3450</v>
      </c>
      <c r="E14" s="254">
        <v>-3322</v>
      </c>
      <c r="F14" s="254">
        <v>-3045</v>
      </c>
    </row>
    <row r="15" spans="1:6">
      <c r="A15" s="279" t="s">
        <v>6</v>
      </c>
      <c r="B15" s="254">
        <v>-3234</v>
      </c>
      <c r="C15" s="254">
        <v>-2896</v>
      </c>
      <c r="D15" s="254">
        <v>-2747</v>
      </c>
      <c r="E15" s="254">
        <v>-3277</v>
      </c>
      <c r="F15" s="254">
        <v>-2757</v>
      </c>
    </row>
    <row r="16" spans="1:6">
      <c r="A16" s="279" t="s">
        <v>42</v>
      </c>
      <c r="B16" s="254">
        <v>-742</v>
      </c>
      <c r="C16" s="254">
        <v>-730</v>
      </c>
      <c r="D16" s="254">
        <v>-660</v>
      </c>
      <c r="E16" s="254">
        <v>-91</v>
      </c>
      <c r="F16" s="254">
        <v>-268</v>
      </c>
    </row>
    <row r="17" spans="1:6">
      <c r="A17" s="279" t="s">
        <v>323</v>
      </c>
      <c r="B17" s="255">
        <v>-503</v>
      </c>
      <c r="C17" s="255">
        <v>1782</v>
      </c>
      <c r="D17" s="255">
        <v>1967</v>
      </c>
      <c r="E17" s="255">
        <v>-322</v>
      </c>
      <c r="F17" s="255">
        <v>-76</v>
      </c>
    </row>
    <row r="18" spans="1:6">
      <c r="A18" s="252" t="s">
        <v>324</v>
      </c>
      <c r="B18" s="280">
        <v>3516</v>
      </c>
      <c r="C18" s="280">
        <v>16445</v>
      </c>
      <c r="D18" s="280">
        <v>4087</v>
      </c>
      <c r="E18" s="280">
        <v>2074</v>
      </c>
      <c r="F18" s="280">
        <v>4785</v>
      </c>
    </row>
    <row r="19" spans="1:6" ht="18" customHeight="1">
      <c r="A19" s="279" t="s">
        <v>410</v>
      </c>
      <c r="B19" s="255">
        <v>-737</v>
      </c>
      <c r="C19" s="255">
        <v>-1720</v>
      </c>
      <c r="D19" s="255">
        <v>-1315</v>
      </c>
      <c r="E19" s="255">
        <v>-586</v>
      </c>
      <c r="F19" s="255">
        <v>-1061</v>
      </c>
    </row>
    <row r="20" spans="1:6" s="244" customFormat="1">
      <c r="A20" s="252" t="s">
        <v>325</v>
      </c>
      <c r="B20" s="254">
        <v>2779</v>
      </c>
      <c r="C20" s="254">
        <v>14725</v>
      </c>
      <c r="D20" s="254">
        <v>2772</v>
      </c>
      <c r="E20" s="254">
        <v>1488</v>
      </c>
      <c r="F20" s="254">
        <v>3724</v>
      </c>
    </row>
    <row r="21" spans="1:6">
      <c r="A21" s="279" t="s">
        <v>326</v>
      </c>
      <c r="B21" s="255">
        <v>104</v>
      </c>
      <c r="C21" s="255">
        <v>183</v>
      </c>
      <c r="D21" s="255">
        <v>92</v>
      </c>
      <c r="E21" s="255">
        <v>-79</v>
      </c>
      <c r="F21" s="255">
        <v>727</v>
      </c>
    </row>
    <row r="22" spans="1:6">
      <c r="A22" s="252" t="s">
        <v>8</v>
      </c>
      <c r="B22" s="255">
        <v>2883</v>
      </c>
      <c r="C22" s="255">
        <v>14908</v>
      </c>
      <c r="D22" s="255">
        <v>2864</v>
      </c>
      <c r="E22" s="255">
        <v>1409</v>
      </c>
      <c r="F22" s="255">
        <v>4451</v>
      </c>
    </row>
    <row r="23" spans="1:6" ht="1.5" customHeight="1">
      <c r="A23" s="252"/>
      <c r="B23" s="256"/>
      <c r="C23" s="256"/>
      <c r="D23" s="256"/>
      <c r="E23" s="256"/>
      <c r="F23" s="256"/>
    </row>
    <row r="24" spans="1:6">
      <c r="A24" s="247"/>
      <c r="B24" s="254"/>
      <c r="C24" s="254"/>
      <c r="D24" s="254"/>
      <c r="E24" s="254"/>
      <c r="F24" s="254"/>
    </row>
    <row r="25" spans="1:6">
      <c r="A25" s="252" t="s">
        <v>329</v>
      </c>
      <c r="B25" s="254"/>
      <c r="C25" s="254"/>
      <c r="D25" s="254"/>
      <c r="E25" s="254"/>
      <c r="F25" s="254"/>
    </row>
    <row r="26" spans="1:6">
      <c r="A26" s="279" t="s">
        <v>405</v>
      </c>
      <c r="B26" s="254">
        <v>-188</v>
      </c>
      <c r="C26" s="254">
        <v>0</v>
      </c>
      <c r="D26" s="254">
        <v>0</v>
      </c>
      <c r="E26" s="254">
        <v>0</v>
      </c>
      <c r="F26" s="254">
        <v>0</v>
      </c>
    </row>
    <row r="27" spans="1:6">
      <c r="A27" s="279" t="s">
        <v>330</v>
      </c>
      <c r="B27" s="255">
        <v>72</v>
      </c>
      <c r="C27" s="255">
        <v>-5</v>
      </c>
      <c r="D27" s="255">
        <v>2</v>
      </c>
      <c r="E27" s="255">
        <v>-1</v>
      </c>
      <c r="F27" s="255">
        <v>2</v>
      </c>
    </row>
    <row r="28" spans="1:6">
      <c r="A28" s="252" t="s">
        <v>318</v>
      </c>
      <c r="B28" s="255">
        <v>2767</v>
      </c>
      <c r="C28" s="255">
        <v>14903</v>
      </c>
      <c r="D28" s="255">
        <v>2866</v>
      </c>
      <c r="E28" s="255">
        <v>1408</v>
      </c>
      <c r="F28" s="255">
        <v>4453</v>
      </c>
    </row>
    <row r="29" spans="1:6" ht="1.5" customHeight="1">
      <c r="A29" s="252"/>
      <c r="B29" s="256"/>
      <c r="C29" s="256"/>
      <c r="D29" s="256"/>
      <c r="E29" s="256"/>
      <c r="F29" s="256"/>
    </row>
    <row r="30" spans="1:6">
      <c r="A30" s="252"/>
      <c r="B30" s="254"/>
      <c r="C30" s="254"/>
      <c r="D30" s="254"/>
      <c r="E30" s="254"/>
      <c r="F30" s="254"/>
    </row>
    <row r="31" spans="1:6">
      <c r="A31" s="252" t="s">
        <v>327</v>
      </c>
      <c r="B31" s="254"/>
      <c r="C31" s="254"/>
      <c r="D31" s="254"/>
      <c r="E31" s="254"/>
      <c r="F31" s="254"/>
    </row>
    <row r="32" spans="1:6">
      <c r="A32" s="279" t="s">
        <v>95</v>
      </c>
      <c r="B32" s="260">
        <v>2368</v>
      </c>
      <c r="C32" s="260">
        <v>14864</v>
      </c>
      <c r="D32" s="260">
        <v>2808</v>
      </c>
      <c r="E32" s="260">
        <v>1697</v>
      </c>
      <c r="F32" s="260">
        <v>4311</v>
      </c>
    </row>
    <row r="33" spans="1:8">
      <c r="A33" s="279" t="s">
        <v>328</v>
      </c>
      <c r="B33" s="255">
        <v>399</v>
      </c>
      <c r="C33" s="255">
        <v>44</v>
      </c>
      <c r="D33" s="255">
        <v>56</v>
      </c>
      <c r="E33" s="255">
        <v>-288</v>
      </c>
      <c r="F33" s="255">
        <v>140</v>
      </c>
    </row>
    <row r="34" spans="1:8">
      <c r="A34" s="252" t="s">
        <v>8</v>
      </c>
      <c r="B34" s="260">
        <v>2767</v>
      </c>
      <c r="C34" s="260">
        <v>14908</v>
      </c>
      <c r="D34" s="260">
        <v>2864</v>
      </c>
      <c r="E34" s="260">
        <v>1409</v>
      </c>
      <c r="F34" s="260">
        <v>4451</v>
      </c>
    </row>
    <row r="35" spans="1:8">
      <c r="A35" s="252"/>
      <c r="B35" s="254"/>
      <c r="C35" s="254"/>
      <c r="D35" s="254"/>
      <c r="E35" s="254"/>
      <c r="F35" s="254"/>
    </row>
    <row r="36" spans="1:8">
      <c r="A36" s="252" t="s">
        <v>331</v>
      </c>
      <c r="B36" s="254"/>
      <c r="C36" s="254"/>
      <c r="D36" s="254"/>
      <c r="E36" s="254"/>
      <c r="F36" s="254"/>
    </row>
    <row r="37" spans="1:8">
      <c r="A37" s="279" t="s">
        <v>332</v>
      </c>
      <c r="B37" s="254"/>
      <c r="C37" s="254"/>
      <c r="D37" s="254"/>
      <c r="E37" s="254"/>
      <c r="F37" s="254"/>
    </row>
    <row r="38" spans="1:8">
      <c r="A38" s="279" t="s">
        <v>333</v>
      </c>
      <c r="B38" s="257">
        <v>1.1299999999999999</v>
      </c>
      <c r="C38" s="257">
        <v>7.3404999999999996</v>
      </c>
      <c r="D38" s="257">
        <v>1.3585</v>
      </c>
      <c r="E38" s="257">
        <v>0.88800000000000001</v>
      </c>
      <c r="F38" s="257">
        <v>1.792</v>
      </c>
    </row>
    <row r="39" spans="1:8">
      <c r="A39" s="253"/>
      <c r="B39" s="254"/>
      <c r="C39" s="254"/>
      <c r="D39" s="254"/>
      <c r="E39" s="254"/>
      <c r="F39" s="254"/>
    </row>
    <row r="40" spans="1:8">
      <c r="A40" s="245"/>
      <c r="B40" s="254"/>
      <c r="C40" s="254"/>
      <c r="D40" s="254"/>
      <c r="E40" s="254"/>
      <c r="F40" s="254"/>
      <c r="G40" s="245"/>
      <c r="H40" s="245"/>
    </row>
    <row r="41" spans="1:8">
      <c r="A41" s="245"/>
      <c r="B41" s="254"/>
      <c r="C41" s="254"/>
      <c r="D41" s="254"/>
      <c r="E41" s="254"/>
      <c r="F41" s="254"/>
      <c r="G41" s="245"/>
      <c r="H41" s="245"/>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&amp;L&amp;8______________________________________________________
&amp;"-,Italic"Arion Bank Factbook 31.03.2016&amp;C&amp;8&amp;P&amp;R&amp;8______________________________________________________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heetViews>
  <sheetFormatPr defaultRowHeight="15"/>
  <cols>
    <col min="1" max="1" width="41.5703125" style="251" customWidth="1"/>
    <col min="2" max="6" width="9.140625" style="251" customWidth="1"/>
    <col min="7" max="10" width="9.140625" style="251"/>
    <col min="11" max="11" width="40.28515625" style="251" customWidth="1"/>
    <col min="12" max="16384" width="9.140625" style="251"/>
  </cols>
  <sheetData>
    <row r="1" spans="1:11" ht="27.75" customHeight="1">
      <c r="A1" s="258" t="s">
        <v>336</v>
      </c>
      <c r="B1" s="259">
        <v>0</v>
      </c>
      <c r="C1" s="259">
        <v>1</v>
      </c>
      <c r="D1" s="259">
        <v>5</v>
      </c>
      <c r="E1" s="259">
        <v>9</v>
      </c>
      <c r="F1" s="259">
        <v>13</v>
      </c>
    </row>
    <row r="2" spans="1:11" ht="15.75" thickBot="1">
      <c r="A2" s="249" t="s">
        <v>319</v>
      </c>
      <c r="B2" s="250" t="s">
        <v>279</v>
      </c>
      <c r="C2" s="250">
        <v>2015</v>
      </c>
      <c r="D2" s="250">
        <v>2014</v>
      </c>
      <c r="E2" s="250">
        <v>2013</v>
      </c>
      <c r="F2" s="250">
        <v>2012</v>
      </c>
    </row>
    <row r="3" spans="1:11" ht="15.75" thickTop="1">
      <c r="A3" s="277"/>
      <c r="B3" s="278"/>
      <c r="C3" s="278"/>
      <c r="D3" s="278"/>
      <c r="E3" s="278"/>
      <c r="F3" s="278"/>
    </row>
    <row r="4" spans="1:11">
      <c r="A4" s="252" t="s">
        <v>100</v>
      </c>
      <c r="B4" s="254"/>
      <c r="C4" s="254"/>
      <c r="D4" s="254"/>
      <c r="E4" s="254"/>
      <c r="F4" s="254"/>
    </row>
    <row r="5" spans="1:11">
      <c r="A5" s="279" t="s">
        <v>337</v>
      </c>
      <c r="B5" s="260">
        <v>70218</v>
      </c>
      <c r="C5" s="260">
        <v>48102</v>
      </c>
      <c r="D5" s="260">
        <v>21063</v>
      </c>
      <c r="E5" s="260">
        <v>37998.727298999998</v>
      </c>
      <c r="F5" s="282">
        <v>29746</v>
      </c>
    </row>
    <row r="6" spans="1:11">
      <c r="A6" s="279" t="s">
        <v>22</v>
      </c>
      <c r="B6" s="260">
        <v>91672</v>
      </c>
      <c r="C6" s="260">
        <v>87491</v>
      </c>
      <c r="D6" s="260">
        <v>108792</v>
      </c>
      <c r="E6" s="260">
        <v>102307.23246299999</v>
      </c>
      <c r="F6" s="260">
        <v>101011</v>
      </c>
    </row>
    <row r="7" spans="1:11">
      <c r="A7" s="279" t="s">
        <v>23</v>
      </c>
      <c r="B7" s="260">
        <v>694004</v>
      </c>
      <c r="C7" s="260">
        <v>680350</v>
      </c>
      <c r="D7" s="260">
        <v>647508</v>
      </c>
      <c r="E7" s="260">
        <v>635773.58481300005</v>
      </c>
      <c r="F7" s="260">
        <v>566610</v>
      </c>
    </row>
    <row r="8" spans="1:11">
      <c r="A8" s="279" t="s">
        <v>284</v>
      </c>
      <c r="B8" s="260">
        <v>132729</v>
      </c>
      <c r="C8" s="260">
        <v>133191</v>
      </c>
      <c r="D8" s="260">
        <v>101828</v>
      </c>
      <c r="E8" s="260">
        <v>86541.486283000006</v>
      </c>
      <c r="F8" s="260">
        <v>137800</v>
      </c>
    </row>
    <row r="9" spans="1:11">
      <c r="A9" s="279" t="s">
        <v>108</v>
      </c>
      <c r="B9" s="260">
        <v>6382</v>
      </c>
      <c r="C9" s="260">
        <v>7542</v>
      </c>
      <c r="D9" s="260">
        <v>6842</v>
      </c>
      <c r="E9" s="260">
        <v>28523.363582999998</v>
      </c>
      <c r="F9" s="260">
        <v>28919</v>
      </c>
    </row>
    <row r="10" spans="1:11">
      <c r="A10" s="279" t="s">
        <v>18</v>
      </c>
      <c r="B10" s="260">
        <v>896</v>
      </c>
      <c r="C10" s="260">
        <v>27299</v>
      </c>
      <c r="D10" s="260">
        <v>21966</v>
      </c>
      <c r="E10" s="260">
        <v>17928.635405000001</v>
      </c>
      <c r="F10" s="260">
        <v>7050</v>
      </c>
    </row>
    <row r="11" spans="1:11">
      <c r="A11" s="279" t="s">
        <v>16</v>
      </c>
      <c r="B11" s="260">
        <v>9153</v>
      </c>
      <c r="C11" s="260">
        <v>9285</v>
      </c>
      <c r="D11" s="260">
        <v>9596</v>
      </c>
      <c r="E11" s="260">
        <v>5383.4566720000003</v>
      </c>
      <c r="F11" s="260">
        <v>4941</v>
      </c>
    </row>
    <row r="12" spans="1:11">
      <c r="A12" s="279" t="s">
        <v>107</v>
      </c>
      <c r="B12" s="260">
        <v>209</v>
      </c>
      <c r="C12" s="260">
        <v>205</v>
      </c>
      <c r="D12" s="260">
        <v>655</v>
      </c>
      <c r="E12" s="260">
        <v>817.82961599999999</v>
      </c>
      <c r="F12" s="260">
        <v>463</v>
      </c>
    </row>
    <row r="13" spans="1:11" s="244" customFormat="1">
      <c r="A13" s="279" t="s">
        <v>17</v>
      </c>
      <c r="B13" s="255">
        <v>23343</v>
      </c>
      <c r="C13" s="255">
        <v>17578</v>
      </c>
      <c r="D13" s="255">
        <v>15486</v>
      </c>
      <c r="E13" s="255">
        <v>23576.037227000001</v>
      </c>
      <c r="F13" s="255">
        <v>24135</v>
      </c>
      <c r="K13" s="251"/>
    </row>
    <row r="14" spans="1:11">
      <c r="A14" s="252" t="s">
        <v>412</v>
      </c>
      <c r="B14" s="255">
        <v>1028606</v>
      </c>
      <c r="C14" s="255">
        <v>1011043</v>
      </c>
      <c r="D14" s="255">
        <v>933736</v>
      </c>
      <c r="E14" s="255">
        <v>938850.35336099996</v>
      </c>
      <c r="F14" s="255">
        <v>900675</v>
      </c>
    </row>
    <row r="15" spans="1:11" ht="1.5" customHeight="1">
      <c r="A15" s="252"/>
      <c r="B15" s="256"/>
      <c r="C15" s="256"/>
      <c r="D15" s="256"/>
      <c r="E15" s="256"/>
      <c r="F15" s="256"/>
    </row>
    <row r="16" spans="1:11">
      <c r="A16" s="270"/>
      <c r="B16" s="260"/>
      <c r="C16" s="260"/>
      <c r="D16" s="260"/>
      <c r="E16" s="260"/>
      <c r="F16" s="260"/>
    </row>
    <row r="17" spans="1:6">
      <c r="A17" s="252" t="s">
        <v>384</v>
      </c>
      <c r="B17" s="260"/>
      <c r="C17" s="260"/>
      <c r="D17" s="260"/>
      <c r="E17" s="260"/>
      <c r="F17" s="260"/>
    </row>
    <row r="18" spans="1:6">
      <c r="A18" s="279" t="s">
        <v>338</v>
      </c>
      <c r="B18" s="260">
        <v>11287.50595006</v>
      </c>
      <c r="C18" s="260">
        <v>11386.696657620001</v>
      </c>
      <c r="D18" s="260">
        <v>22875.761248999999</v>
      </c>
      <c r="E18" s="260">
        <v>27999.831211000001</v>
      </c>
      <c r="F18" s="260">
        <v>32990</v>
      </c>
    </row>
    <row r="19" spans="1:6">
      <c r="A19" s="279" t="s">
        <v>14</v>
      </c>
      <c r="B19" s="260">
        <v>433227.78643714002</v>
      </c>
      <c r="C19" s="260">
        <v>469347.48863501003</v>
      </c>
      <c r="D19" s="260">
        <v>454973.04628200002</v>
      </c>
      <c r="E19" s="260">
        <v>471865.682807</v>
      </c>
      <c r="F19" s="260">
        <v>448683</v>
      </c>
    </row>
    <row r="20" spans="1:6">
      <c r="A20" s="279" t="s">
        <v>315</v>
      </c>
      <c r="B20" s="260">
        <v>9577.3058242999996</v>
      </c>
      <c r="C20" s="260">
        <v>7609.1144461700005</v>
      </c>
      <c r="D20" s="260">
        <v>9142.9546979999996</v>
      </c>
      <c r="E20" s="260">
        <v>8960.310974</v>
      </c>
      <c r="F20" s="260">
        <v>13465</v>
      </c>
    </row>
    <row r="21" spans="1:6">
      <c r="A21" s="279" t="s">
        <v>109</v>
      </c>
      <c r="B21" s="260">
        <v>4722.2572618300001</v>
      </c>
      <c r="C21" s="260">
        <v>4922.4979982200002</v>
      </c>
      <c r="D21" s="260">
        <v>5123.3824537999999</v>
      </c>
      <c r="E21" s="260">
        <v>4924.3988660000005</v>
      </c>
      <c r="F21" s="260">
        <v>3237</v>
      </c>
    </row>
    <row r="22" spans="1:6">
      <c r="A22" s="279" t="s">
        <v>19</v>
      </c>
      <c r="B22" s="260">
        <v>44668.890846660004</v>
      </c>
      <c r="C22" s="260">
        <v>49460.660923430005</v>
      </c>
      <c r="D22" s="260">
        <v>47189.813151000002</v>
      </c>
      <c r="E22" s="260">
        <v>43667.186240000003</v>
      </c>
      <c r="F22" s="260">
        <v>42117</v>
      </c>
    </row>
    <row r="23" spans="1:6">
      <c r="A23" s="279" t="s">
        <v>11</v>
      </c>
      <c r="B23" s="260">
        <v>310540.25219972996</v>
      </c>
      <c r="C23" s="282">
        <v>256058.12958010999</v>
      </c>
      <c r="D23" s="260">
        <v>200580.04996999999</v>
      </c>
      <c r="E23" s="260">
        <v>204567.5962</v>
      </c>
      <c r="F23" s="260">
        <v>195085</v>
      </c>
    </row>
    <row r="24" spans="1:6">
      <c r="A24" s="279" t="s">
        <v>371</v>
      </c>
      <c r="B24" s="255">
        <v>9921.0325294300001</v>
      </c>
      <c r="C24" s="255">
        <v>10364.867906790001</v>
      </c>
      <c r="D24" s="255">
        <v>31639.005507000002</v>
      </c>
      <c r="E24" s="255">
        <v>31918.420891999998</v>
      </c>
      <c r="F24" s="255">
        <v>34220</v>
      </c>
    </row>
    <row r="25" spans="1:6">
      <c r="A25" s="252" t="s">
        <v>413</v>
      </c>
      <c r="B25" s="255">
        <v>823945.03104914993</v>
      </c>
      <c r="C25" s="255">
        <v>809149.45614735002</v>
      </c>
      <c r="D25" s="255">
        <v>771524.01331080007</v>
      </c>
      <c r="E25" s="255">
        <v>793903.42718999996</v>
      </c>
      <c r="F25" s="255">
        <v>769797</v>
      </c>
    </row>
    <row r="26" spans="1:6">
      <c r="A26" s="247"/>
      <c r="B26" s="260"/>
      <c r="C26" s="260"/>
      <c r="D26" s="260"/>
      <c r="E26" s="260"/>
      <c r="F26" s="260"/>
    </row>
    <row r="27" spans="1:6">
      <c r="A27" s="252" t="s">
        <v>20</v>
      </c>
      <c r="B27" s="260"/>
      <c r="C27" s="260"/>
      <c r="D27" s="260"/>
      <c r="E27" s="260"/>
      <c r="F27" s="260"/>
    </row>
    <row r="28" spans="1:6">
      <c r="A28" s="279" t="s">
        <v>367</v>
      </c>
      <c r="B28" s="260">
        <v>75860.794699000005</v>
      </c>
      <c r="C28" s="260">
        <v>75860.794699000005</v>
      </c>
      <c r="D28" s="260">
        <v>75860.794699000005</v>
      </c>
      <c r="E28" s="260">
        <v>75861</v>
      </c>
      <c r="F28" s="260">
        <v>75861</v>
      </c>
    </row>
    <row r="29" spans="1:6">
      <c r="A29" s="279" t="s">
        <v>368</v>
      </c>
      <c r="B29" s="260">
        <v>4431.1629860000003</v>
      </c>
      <c r="C29" s="260">
        <v>4547.7400670000006</v>
      </c>
      <c r="D29" s="260">
        <v>1631.9947279999999</v>
      </c>
      <c r="E29" s="260">
        <v>1637</v>
      </c>
      <c r="F29" s="260">
        <v>1639</v>
      </c>
    </row>
    <row r="30" spans="1:6">
      <c r="A30" s="279" t="s">
        <v>369</v>
      </c>
      <c r="B30" s="255">
        <v>114860.94777039</v>
      </c>
      <c r="C30" s="255">
        <v>112376.98050914</v>
      </c>
      <c r="D30" s="255">
        <v>83218.447715589995</v>
      </c>
      <c r="E30" s="255">
        <v>62591</v>
      </c>
      <c r="F30" s="255">
        <v>49572</v>
      </c>
    </row>
    <row r="31" spans="1:6">
      <c r="A31" s="252" t="s">
        <v>411</v>
      </c>
      <c r="B31" s="260">
        <v>195152.90545538999</v>
      </c>
      <c r="C31" s="260">
        <v>192785.51527514</v>
      </c>
      <c r="D31" s="260">
        <v>160711.23714258999</v>
      </c>
      <c r="E31" s="260">
        <v>140089</v>
      </c>
      <c r="F31" s="260">
        <v>127072</v>
      </c>
    </row>
    <row r="32" spans="1:6">
      <c r="A32" s="279" t="s">
        <v>328</v>
      </c>
      <c r="B32" s="255">
        <v>9507.7281763299998</v>
      </c>
      <c r="C32" s="255">
        <v>9108.2969601700006</v>
      </c>
      <c r="D32" s="255">
        <v>1500.54528484</v>
      </c>
      <c r="E32" s="255">
        <v>4858</v>
      </c>
      <c r="F32" s="255">
        <v>3806</v>
      </c>
    </row>
    <row r="33" spans="1:8">
      <c r="A33" s="252" t="s">
        <v>54</v>
      </c>
      <c r="B33" s="255">
        <v>204660.63363172</v>
      </c>
      <c r="C33" s="255">
        <v>201893.81223531</v>
      </c>
      <c r="D33" s="255">
        <v>162211.78242742998</v>
      </c>
      <c r="E33" s="255">
        <v>144947</v>
      </c>
      <c r="F33" s="255">
        <v>130878</v>
      </c>
    </row>
    <row r="34" spans="1:8">
      <c r="A34" s="252" t="s">
        <v>15</v>
      </c>
      <c r="B34" s="284">
        <v>1028605.6646808699</v>
      </c>
      <c r="C34" s="284">
        <v>1011043.26838266</v>
      </c>
      <c r="D34" s="255">
        <v>933735.79573822999</v>
      </c>
      <c r="E34" s="255">
        <v>938850.42718999996</v>
      </c>
      <c r="F34" s="255">
        <v>900675</v>
      </c>
    </row>
    <row r="35" spans="1:8" ht="1.5" customHeight="1">
      <c r="A35" s="252"/>
      <c r="B35" s="256"/>
      <c r="C35" s="256"/>
      <c r="D35" s="256"/>
      <c r="E35" s="256"/>
      <c r="F35" s="256"/>
    </row>
    <row r="36" spans="1:8">
      <c r="A36" s="252"/>
      <c r="B36" s="260"/>
      <c r="C36" s="260"/>
      <c r="D36" s="260"/>
      <c r="E36" s="260"/>
      <c r="F36" s="260"/>
    </row>
    <row r="37" spans="1:8">
      <c r="A37" s="246"/>
      <c r="B37" s="260"/>
      <c r="C37" s="260"/>
      <c r="D37" s="260"/>
      <c r="E37" s="260"/>
      <c r="F37" s="260"/>
    </row>
    <row r="38" spans="1:8">
      <c r="A38" s="246"/>
      <c r="B38" s="260"/>
      <c r="C38" s="260"/>
      <c r="D38" s="260"/>
      <c r="E38" s="260"/>
      <c r="F38" s="260"/>
    </row>
    <row r="39" spans="1:8">
      <c r="A39" s="246"/>
      <c r="B39" s="260"/>
      <c r="C39" s="260"/>
      <c r="D39" s="260"/>
      <c r="E39" s="260"/>
      <c r="F39" s="260"/>
    </row>
    <row r="40" spans="1:8">
      <c r="A40" s="246"/>
      <c r="B40" s="271"/>
      <c r="C40" s="271"/>
      <c r="D40" s="271"/>
      <c r="E40" s="271"/>
      <c r="F40" s="271"/>
    </row>
    <row r="41" spans="1:8">
      <c r="A41" s="246"/>
      <c r="B41" s="254"/>
      <c r="C41" s="254"/>
      <c r="D41" s="254"/>
      <c r="E41" s="254"/>
      <c r="F41" s="254"/>
    </row>
    <row r="42" spans="1:8">
      <c r="A42" s="246"/>
      <c r="B42" s="254"/>
      <c r="C42" s="254"/>
      <c r="D42" s="254"/>
      <c r="E42" s="254"/>
      <c r="F42" s="254"/>
      <c r="G42" s="245"/>
      <c r="H42" s="245"/>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&amp;L&amp;8______________________________________________________
&amp;"-,Italic"Arion Bank Factbook 31.03.2016&amp;C&amp;8&amp;P&amp;R&amp;"-,Italic"&amp;8______________________________________________________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46"/>
  <sheetViews>
    <sheetView zoomScaleNormal="100" workbookViewId="0"/>
  </sheetViews>
  <sheetFormatPr defaultRowHeight="15"/>
  <cols>
    <col min="1" max="1" width="47.5703125" style="251" bestFit="1" customWidth="1"/>
    <col min="2" max="6" width="9" style="251" customWidth="1"/>
    <col min="7" max="7" width="40.28515625" style="251" customWidth="1"/>
    <col min="8" max="16384" width="9.140625" style="251"/>
  </cols>
  <sheetData>
    <row r="1" spans="1:6" ht="27.75" customHeight="1">
      <c r="A1" s="258" t="s">
        <v>348</v>
      </c>
      <c r="B1" s="259">
        <v>0</v>
      </c>
      <c r="C1" s="259">
        <v>4</v>
      </c>
      <c r="D1" s="259">
        <v>8</v>
      </c>
      <c r="E1" s="259">
        <v>12</v>
      </c>
      <c r="F1" s="259">
        <v>16</v>
      </c>
    </row>
    <row r="2" spans="1:6" ht="15.75" thickBot="1">
      <c r="A2" s="249" t="s">
        <v>319</v>
      </c>
      <c r="B2" s="250" t="s">
        <v>279</v>
      </c>
      <c r="C2" s="250" t="s">
        <v>275</v>
      </c>
      <c r="D2" s="250" t="s">
        <v>271</v>
      </c>
      <c r="E2" s="250" t="s">
        <v>234</v>
      </c>
      <c r="F2" s="250" t="s">
        <v>113</v>
      </c>
    </row>
    <row r="3" spans="1:6" ht="15.75" thickTop="1">
      <c r="A3" s="277"/>
      <c r="B3" s="278"/>
      <c r="C3" s="278"/>
      <c r="D3" s="278"/>
      <c r="E3" s="278"/>
      <c r="F3" s="278"/>
    </row>
    <row r="4" spans="1:6">
      <c r="A4" s="252" t="s">
        <v>83</v>
      </c>
      <c r="B4" s="254"/>
      <c r="C4" s="254"/>
      <c r="D4" s="254"/>
      <c r="E4" s="254"/>
      <c r="F4" s="254"/>
    </row>
    <row r="5" spans="1:6">
      <c r="A5" s="279" t="s">
        <v>283</v>
      </c>
      <c r="B5" s="260">
        <v>265.26239042999998</v>
      </c>
      <c r="C5" s="260">
        <v>141.65377599999999</v>
      </c>
      <c r="D5" s="260">
        <v>178.604028</v>
      </c>
      <c r="E5" s="260">
        <v>319</v>
      </c>
      <c r="F5" s="260">
        <v>171</v>
      </c>
    </row>
    <row r="6" spans="1:6">
      <c r="A6" s="279" t="s">
        <v>347</v>
      </c>
      <c r="B6" s="260">
        <v>13110</v>
      </c>
      <c r="C6" s="260">
        <v>10509</v>
      </c>
      <c r="D6" s="260">
        <v>11616</v>
      </c>
      <c r="E6" s="260">
        <v>13720</v>
      </c>
      <c r="F6" s="260">
        <v>12884</v>
      </c>
    </row>
    <row r="7" spans="1:6">
      <c r="A7" s="279" t="s">
        <v>12</v>
      </c>
      <c r="B7" s="260">
        <v>1328</v>
      </c>
      <c r="C7" s="260">
        <v>832</v>
      </c>
      <c r="D7" s="260">
        <v>971</v>
      </c>
      <c r="E7" s="260">
        <v>2278</v>
      </c>
      <c r="F7" s="260">
        <v>2147</v>
      </c>
    </row>
    <row r="8" spans="1:6">
      <c r="A8" s="279" t="s">
        <v>13</v>
      </c>
      <c r="B8" s="255">
        <v>167</v>
      </c>
      <c r="C8" s="255">
        <v>161</v>
      </c>
      <c r="D8" s="255">
        <v>125</v>
      </c>
      <c r="E8" s="255">
        <v>155</v>
      </c>
      <c r="F8" s="255">
        <v>96</v>
      </c>
    </row>
    <row r="9" spans="1:6">
      <c r="A9" s="252" t="s">
        <v>83</v>
      </c>
      <c r="B9" s="255">
        <v>14870.26239043</v>
      </c>
      <c r="C9" s="255">
        <v>11643.653775999999</v>
      </c>
      <c r="D9" s="255">
        <v>12890.604028</v>
      </c>
      <c r="E9" s="255">
        <v>16472</v>
      </c>
      <c r="F9" s="255">
        <v>15298</v>
      </c>
    </row>
    <row r="10" spans="1:6">
      <c r="A10" s="270"/>
      <c r="B10" s="260"/>
      <c r="C10" s="260"/>
      <c r="D10" s="260"/>
      <c r="E10" s="260"/>
      <c r="F10" s="260"/>
    </row>
    <row r="11" spans="1:6">
      <c r="A11" s="252" t="s">
        <v>84</v>
      </c>
      <c r="B11" s="260"/>
      <c r="C11" s="260"/>
      <c r="D11" s="260"/>
      <c r="E11" s="260"/>
      <c r="F11" s="260"/>
    </row>
    <row r="12" spans="1:6">
      <c r="A12" s="279" t="s">
        <v>14</v>
      </c>
      <c r="B12" s="260">
        <v>-4139</v>
      </c>
      <c r="C12" s="260">
        <v>-3147</v>
      </c>
      <c r="D12" s="260">
        <v>-4448</v>
      </c>
      <c r="E12" s="260">
        <v>-5560</v>
      </c>
      <c r="F12" s="260">
        <v>-4935</v>
      </c>
    </row>
    <row r="13" spans="1:6">
      <c r="A13" s="279" t="s">
        <v>11</v>
      </c>
      <c r="B13" s="260">
        <v>-3349</v>
      </c>
      <c r="C13" s="260">
        <v>-2394</v>
      </c>
      <c r="D13" s="260">
        <v>-2629</v>
      </c>
      <c r="E13" s="260">
        <v>-4265</v>
      </c>
      <c r="F13" s="260">
        <v>-3646</v>
      </c>
    </row>
    <row r="14" spans="1:6">
      <c r="A14" s="279" t="s">
        <v>24</v>
      </c>
      <c r="B14" s="260">
        <v>-95</v>
      </c>
      <c r="C14" s="260">
        <v>-306</v>
      </c>
      <c r="D14" s="260">
        <v>-324</v>
      </c>
      <c r="E14" s="260">
        <v>-335</v>
      </c>
      <c r="F14" s="260">
        <v>-430</v>
      </c>
    </row>
    <row r="15" spans="1:6">
      <c r="A15" s="279" t="s">
        <v>13</v>
      </c>
      <c r="B15" s="284">
        <v>-14.4</v>
      </c>
      <c r="C15" s="255">
        <v>-14</v>
      </c>
      <c r="D15" s="255">
        <v>-7</v>
      </c>
      <c r="E15" s="255">
        <v>-24</v>
      </c>
      <c r="F15" s="255">
        <v>-73</v>
      </c>
    </row>
    <row r="16" spans="1:6">
      <c r="A16" s="252" t="s">
        <v>84</v>
      </c>
      <c r="B16" s="255">
        <v>-7597.4</v>
      </c>
      <c r="C16" s="255">
        <v>-5861</v>
      </c>
      <c r="D16" s="255">
        <v>-7408</v>
      </c>
      <c r="E16" s="255">
        <v>-10184</v>
      </c>
      <c r="F16" s="255">
        <v>-9084</v>
      </c>
    </row>
    <row r="17" spans="1:6">
      <c r="A17" s="246"/>
      <c r="B17" s="260"/>
      <c r="C17" s="260"/>
      <c r="D17" s="260"/>
      <c r="E17" s="260"/>
      <c r="F17" s="260"/>
    </row>
    <row r="18" spans="1:6" ht="15.75" thickBot="1">
      <c r="A18" s="252" t="s">
        <v>0</v>
      </c>
      <c r="B18" s="283">
        <v>7272.8623904300002</v>
      </c>
      <c r="C18" s="283">
        <v>5783</v>
      </c>
      <c r="D18" s="283">
        <v>5482.6040279999997</v>
      </c>
      <c r="E18" s="283">
        <v>6288</v>
      </c>
      <c r="F18" s="283">
        <v>6214</v>
      </c>
    </row>
    <row r="19" spans="1:6" ht="15.75" thickTop="1">
      <c r="A19" s="270"/>
      <c r="B19" s="260"/>
      <c r="C19" s="260"/>
      <c r="D19" s="260"/>
      <c r="E19" s="260"/>
      <c r="F19" s="260"/>
    </row>
    <row r="20" spans="1:6">
      <c r="A20" s="252" t="s">
        <v>382</v>
      </c>
      <c r="B20" s="266">
        <v>3.1450070923791373E-2</v>
      </c>
      <c r="C20" s="266">
        <v>2.6220036206274461E-2</v>
      </c>
      <c r="D20" s="266">
        <v>2.6065626146830365E-2</v>
      </c>
      <c r="E20" s="266">
        <v>3.0436987135193612E-2</v>
      </c>
      <c r="F20" s="266">
        <v>3.1E-2</v>
      </c>
    </row>
    <row r="21" spans="1:6">
      <c r="A21" s="245"/>
      <c r="B21" s="245"/>
      <c r="C21" s="245"/>
      <c r="D21" s="245"/>
      <c r="E21" s="245"/>
      <c r="F21" s="245"/>
    </row>
    <row r="22" spans="1:6">
      <c r="A22" s="245"/>
      <c r="B22" s="245"/>
      <c r="C22" s="245"/>
      <c r="D22" s="245"/>
      <c r="E22" s="245"/>
      <c r="F22" s="245"/>
    </row>
    <row r="23" spans="1:6">
      <c r="A23" s="245"/>
      <c r="B23" s="245"/>
      <c r="C23" s="245"/>
      <c r="D23" s="245"/>
      <c r="E23" s="245"/>
      <c r="F23" s="245"/>
    </row>
    <row r="24" spans="1:6">
      <c r="A24" s="245"/>
      <c r="B24" s="245"/>
      <c r="C24" s="245"/>
      <c r="D24" s="245"/>
      <c r="E24" s="245"/>
      <c r="F24" s="245"/>
    </row>
    <row r="25" spans="1:6">
      <c r="A25" s="245"/>
      <c r="B25" s="245"/>
      <c r="C25" s="245"/>
      <c r="D25" s="245"/>
      <c r="E25" s="245"/>
      <c r="F25" s="245"/>
    </row>
    <row r="26" spans="1:6">
      <c r="A26" s="245"/>
      <c r="B26" s="245"/>
      <c r="C26" s="245"/>
      <c r="D26" s="245"/>
      <c r="E26" s="245"/>
      <c r="F26" s="245"/>
    </row>
    <row r="27" spans="1:6">
      <c r="A27" s="245"/>
      <c r="B27" s="245"/>
      <c r="C27" s="245"/>
      <c r="D27" s="245"/>
      <c r="E27" s="245"/>
      <c r="F27" s="245"/>
    </row>
    <row r="28" spans="1:6">
      <c r="A28" s="245"/>
      <c r="B28" s="245"/>
      <c r="C28" s="245"/>
      <c r="D28" s="245"/>
      <c r="E28" s="245"/>
      <c r="F28" s="245"/>
    </row>
    <row r="29" spans="1:6">
      <c r="A29" s="245"/>
      <c r="B29" s="245"/>
      <c r="C29" s="245"/>
      <c r="D29" s="245"/>
      <c r="E29" s="245"/>
      <c r="F29" s="245"/>
    </row>
    <row r="30" spans="1:6">
      <c r="A30" s="245"/>
      <c r="B30" s="245"/>
      <c r="C30" s="245"/>
      <c r="D30" s="245"/>
      <c r="E30" s="245"/>
      <c r="F30" s="245"/>
    </row>
    <row r="31" spans="1:6">
      <c r="A31" s="245"/>
      <c r="B31" s="245"/>
      <c r="C31" s="245"/>
      <c r="D31" s="245"/>
      <c r="E31" s="245"/>
      <c r="F31" s="245"/>
    </row>
    <row r="32" spans="1:6">
      <c r="A32" s="245"/>
      <c r="B32" s="245"/>
      <c r="C32" s="245"/>
      <c r="D32" s="245"/>
      <c r="E32" s="245"/>
      <c r="F32" s="245"/>
    </row>
    <row r="33" spans="1:6">
      <c r="A33" s="245"/>
      <c r="B33" s="245"/>
      <c r="C33" s="245"/>
      <c r="D33" s="245"/>
      <c r="E33" s="245"/>
      <c r="F33" s="245"/>
    </row>
    <row r="34" spans="1:6">
      <c r="A34" s="245"/>
      <c r="B34" s="245"/>
      <c r="C34" s="245"/>
      <c r="D34" s="245"/>
      <c r="E34" s="245"/>
      <c r="F34" s="245"/>
    </row>
    <row r="35" spans="1:6">
      <c r="A35" s="245"/>
      <c r="B35" s="245"/>
      <c r="C35" s="245"/>
      <c r="D35" s="245"/>
      <c r="E35" s="245"/>
      <c r="F35" s="245"/>
    </row>
    <row r="36" spans="1:6">
      <c r="A36" s="245"/>
      <c r="B36" s="245"/>
      <c r="C36" s="245"/>
      <c r="D36" s="245"/>
      <c r="E36" s="245"/>
      <c r="F36" s="245"/>
    </row>
    <row r="37" spans="1:6">
      <c r="A37" s="245"/>
      <c r="B37" s="245"/>
      <c r="C37" s="245"/>
      <c r="D37" s="245"/>
      <c r="E37" s="245"/>
      <c r="F37" s="245"/>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31.03.2016&amp;C&amp;8&amp;P&amp;R&amp;8__________________________&amp;"-,Italic"____________________________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6"/>
  <sheetViews>
    <sheetView zoomScaleNormal="100" workbookViewId="0"/>
  </sheetViews>
  <sheetFormatPr defaultRowHeight="15"/>
  <cols>
    <col min="1" max="1" width="48.7109375" style="251" customWidth="1"/>
    <col min="2" max="6" width="9.140625" style="251" customWidth="1"/>
    <col min="7" max="10" width="9.140625" style="251"/>
    <col min="11" max="11" width="40.28515625" style="251" customWidth="1"/>
    <col min="12" max="16384" width="9.140625" style="251"/>
  </cols>
  <sheetData>
    <row r="1" spans="1:8" ht="27.75" customHeight="1">
      <c r="A1" s="258" t="s">
        <v>350</v>
      </c>
      <c r="B1" s="259">
        <v>0</v>
      </c>
      <c r="C1" s="259">
        <v>1</v>
      </c>
      <c r="D1" s="259">
        <v>5</v>
      </c>
      <c r="E1" s="259">
        <v>9</v>
      </c>
      <c r="F1" s="259">
        <v>13</v>
      </c>
    </row>
    <row r="2" spans="1:8" ht="15.75" thickBot="1">
      <c r="A2" s="249" t="s">
        <v>319</v>
      </c>
      <c r="B2" s="250" t="s">
        <v>279</v>
      </c>
      <c r="C2" s="250">
        <v>2015</v>
      </c>
      <c r="D2" s="250">
        <v>2014</v>
      </c>
      <c r="E2" s="250">
        <v>2013</v>
      </c>
      <c r="F2" s="250">
        <v>2012</v>
      </c>
    </row>
    <row r="3" spans="1:8" ht="15.75" thickTop="1">
      <c r="A3" s="277"/>
      <c r="B3" s="278"/>
      <c r="C3" s="278"/>
      <c r="D3" s="278"/>
      <c r="E3" s="278"/>
      <c r="F3" s="278"/>
    </row>
    <row r="4" spans="1:8">
      <c r="A4" s="252" t="s">
        <v>23</v>
      </c>
      <c r="B4" s="254"/>
      <c r="C4" s="254"/>
      <c r="D4" s="254"/>
      <c r="E4" s="254"/>
      <c r="F4" s="254"/>
    </row>
    <row r="5" spans="1:8">
      <c r="A5" s="279" t="s">
        <v>28</v>
      </c>
      <c r="B5" s="260">
        <v>323468</v>
      </c>
      <c r="C5" s="260">
        <v>324619</v>
      </c>
      <c r="D5" s="260">
        <v>321311</v>
      </c>
      <c r="E5" s="260">
        <v>310491</v>
      </c>
      <c r="F5" s="260">
        <v>242773</v>
      </c>
    </row>
    <row r="6" spans="1:8">
      <c r="A6" s="279" t="s">
        <v>351</v>
      </c>
      <c r="B6" s="255">
        <v>370536</v>
      </c>
      <c r="C6" s="255">
        <v>355731</v>
      </c>
      <c r="D6" s="255">
        <v>326197</v>
      </c>
      <c r="E6" s="255">
        <v>325283</v>
      </c>
      <c r="F6" s="255">
        <v>323837</v>
      </c>
    </row>
    <row r="7" spans="1:8">
      <c r="A7" s="252" t="s">
        <v>89</v>
      </c>
      <c r="B7" s="255">
        <v>694004</v>
      </c>
      <c r="C7" s="255">
        <v>680350</v>
      </c>
      <c r="D7" s="255">
        <v>647508</v>
      </c>
      <c r="E7" s="255">
        <v>635774</v>
      </c>
      <c r="F7" s="255">
        <v>566610</v>
      </c>
    </row>
    <row r="8" spans="1:8">
      <c r="A8" s="270"/>
      <c r="B8" s="260"/>
      <c r="C8" s="260"/>
      <c r="D8" s="260"/>
      <c r="E8" s="260"/>
      <c r="F8" s="260"/>
    </row>
    <row r="9" spans="1:8">
      <c r="A9" s="252" t="s">
        <v>352</v>
      </c>
      <c r="B9" s="252"/>
      <c r="C9" s="252"/>
      <c r="D9" s="252"/>
      <c r="E9" s="252"/>
      <c r="F9" s="252"/>
    </row>
    <row r="10" spans="1:8">
      <c r="A10" s="279" t="s">
        <v>30</v>
      </c>
      <c r="B10" s="260">
        <v>17465</v>
      </c>
      <c r="C10" s="260">
        <v>16840</v>
      </c>
      <c r="D10" s="260">
        <v>17955</v>
      </c>
      <c r="E10" s="260">
        <v>18205</v>
      </c>
      <c r="F10" s="260">
        <v>17236</v>
      </c>
    </row>
    <row r="11" spans="1:8">
      <c r="A11" s="279" t="s">
        <v>257</v>
      </c>
      <c r="B11" s="260">
        <v>10403</v>
      </c>
      <c r="C11" s="260">
        <v>10842</v>
      </c>
      <c r="D11" s="260">
        <v>11065</v>
      </c>
      <c r="E11" s="260">
        <v>11296</v>
      </c>
      <c r="F11" s="260">
        <v>10302</v>
      </c>
    </row>
    <row r="12" spans="1:8">
      <c r="A12" s="279" t="s">
        <v>248</v>
      </c>
      <c r="B12" s="260">
        <v>272279</v>
      </c>
      <c r="C12" s="260">
        <v>271895</v>
      </c>
      <c r="D12" s="260">
        <v>271639</v>
      </c>
      <c r="E12" s="260">
        <v>258065</v>
      </c>
      <c r="F12" s="260">
        <v>190897</v>
      </c>
    </row>
    <row r="13" spans="1:8">
      <c r="A13" s="279" t="s">
        <v>32</v>
      </c>
      <c r="B13" s="260">
        <v>35247</v>
      </c>
      <c r="C13" s="260">
        <v>38058</v>
      </c>
      <c r="D13" s="260">
        <v>33763</v>
      </c>
      <c r="E13" s="260">
        <v>36133</v>
      </c>
      <c r="F13" s="260">
        <v>43560</v>
      </c>
    </row>
    <row r="14" spans="1:8">
      <c r="A14" s="279" t="s">
        <v>353</v>
      </c>
      <c r="B14" s="255">
        <v>-11926</v>
      </c>
      <c r="C14" s="255">
        <v>-13016</v>
      </c>
      <c r="D14" s="255">
        <v>-13111</v>
      </c>
      <c r="E14" s="255">
        <v>-13208</v>
      </c>
      <c r="F14" s="255">
        <v>-19222</v>
      </c>
    </row>
    <row r="15" spans="1:8">
      <c r="A15" s="252" t="s">
        <v>354</v>
      </c>
      <c r="B15" s="255">
        <v>323468</v>
      </c>
      <c r="C15" s="255">
        <v>324619</v>
      </c>
      <c r="D15" s="255">
        <v>321311</v>
      </c>
      <c r="E15" s="255">
        <v>310491</v>
      </c>
      <c r="F15" s="255">
        <v>242773</v>
      </c>
      <c r="G15" s="273"/>
      <c r="H15" s="273"/>
    </row>
    <row r="16" spans="1:8">
      <c r="A16" s="246"/>
      <c r="B16" s="260"/>
      <c r="C16" s="260"/>
      <c r="D16" s="260"/>
      <c r="E16" s="260"/>
      <c r="F16" s="260"/>
    </row>
    <row r="17" spans="1:8">
      <c r="A17" s="279" t="s">
        <v>355</v>
      </c>
      <c r="B17" s="260">
        <v>294183</v>
      </c>
      <c r="C17" s="260">
        <v>291277</v>
      </c>
      <c r="D17" s="260">
        <v>277859</v>
      </c>
      <c r="E17" s="260">
        <v>268485</v>
      </c>
      <c r="F17" s="260">
        <v>200080</v>
      </c>
    </row>
    <row r="18" spans="1:8">
      <c r="A18" s="279" t="s">
        <v>344</v>
      </c>
      <c r="B18" s="260">
        <v>23957</v>
      </c>
      <c r="C18" s="260">
        <v>26532</v>
      </c>
      <c r="D18" s="260">
        <v>32847</v>
      </c>
      <c r="E18" s="260">
        <v>34607</v>
      </c>
      <c r="F18" s="260">
        <v>22845</v>
      </c>
    </row>
    <row r="19" spans="1:8">
      <c r="A19" s="279" t="s">
        <v>414</v>
      </c>
      <c r="B19" s="260">
        <v>14944</v>
      </c>
      <c r="C19" s="260">
        <v>17403</v>
      </c>
      <c r="D19" s="260">
        <v>21621</v>
      </c>
      <c r="E19" s="260">
        <v>19110</v>
      </c>
      <c r="F19" s="260">
        <v>38023</v>
      </c>
    </row>
    <row r="20" spans="1:8">
      <c r="A20" s="279" t="s">
        <v>363</v>
      </c>
      <c r="B20" s="255">
        <v>-9616</v>
      </c>
      <c r="C20" s="255">
        <v>-10593</v>
      </c>
      <c r="D20" s="255">
        <v>-11016</v>
      </c>
      <c r="E20" s="255">
        <v>-11711</v>
      </c>
      <c r="F20" s="255">
        <v>-18175</v>
      </c>
    </row>
    <row r="21" spans="1:8">
      <c r="A21" s="252" t="s">
        <v>354</v>
      </c>
      <c r="B21" s="255">
        <v>323468</v>
      </c>
      <c r="C21" s="255">
        <v>324619</v>
      </c>
      <c r="D21" s="255">
        <v>321311</v>
      </c>
      <c r="E21" s="255">
        <v>310491</v>
      </c>
      <c r="F21" s="255">
        <v>242773</v>
      </c>
      <c r="G21" s="273"/>
    </row>
    <row r="22" spans="1:8">
      <c r="A22" s="270"/>
      <c r="B22" s="260"/>
      <c r="C22" s="260"/>
      <c r="D22" s="260"/>
      <c r="E22" s="260"/>
      <c r="F22" s="260"/>
      <c r="G22" s="273"/>
    </row>
    <row r="23" spans="1:8">
      <c r="A23" s="252" t="s">
        <v>385</v>
      </c>
      <c r="B23" s="254"/>
      <c r="C23" s="254"/>
      <c r="D23" s="254"/>
      <c r="E23" s="254"/>
      <c r="F23" s="254"/>
      <c r="G23" s="245"/>
      <c r="H23" s="245"/>
    </row>
    <row r="24" spans="1:8">
      <c r="A24" s="279" t="s">
        <v>313</v>
      </c>
      <c r="B24" s="264">
        <v>0.79804603854389722</v>
      </c>
      <c r="C24" s="264">
        <v>0.7479170258001494</v>
      </c>
      <c r="D24" s="264">
        <v>0.60640118403404097</v>
      </c>
      <c r="E24" s="264">
        <v>0.69115646258503405</v>
      </c>
      <c r="F24" s="264">
        <v>0.50553612287299787</v>
      </c>
      <c r="G24" s="245"/>
      <c r="H24" s="245"/>
    </row>
    <row r="25" spans="1:8">
      <c r="A25" s="279" t="s">
        <v>122</v>
      </c>
      <c r="B25" s="264">
        <v>7.1924799750213153E-2</v>
      </c>
      <c r="C25" s="264">
        <v>7.9149911101034573E-2</v>
      </c>
      <c r="D25" s="264">
        <v>9.8839396136937416E-2</v>
      </c>
      <c r="E25" s="264">
        <v>0.10740777524658444</v>
      </c>
      <c r="F25" s="264">
        <v>8.7546177782546711E-2</v>
      </c>
      <c r="G25" s="245"/>
      <c r="H25" s="245"/>
    </row>
    <row r="26" spans="1:8">
      <c r="A26" s="279" t="s">
        <v>312</v>
      </c>
      <c r="B26" s="264">
        <v>4.4865559438459969E-2</v>
      </c>
      <c r="C26" s="264">
        <v>5.1916399174253905E-2</v>
      </c>
      <c r="D26" s="264">
        <v>6.5059414371989033E-2</v>
      </c>
      <c r="E26" s="264">
        <v>5.9310618804352552E-2</v>
      </c>
      <c r="F26" s="264">
        <v>0.14571102288578566</v>
      </c>
      <c r="G26" s="245"/>
      <c r="H26" s="245"/>
    </row>
    <row r="27" spans="1:8">
      <c r="A27" s="279"/>
      <c r="B27" s="264"/>
      <c r="C27" s="264"/>
      <c r="D27" s="264"/>
      <c r="E27" s="264"/>
      <c r="F27" s="264"/>
      <c r="G27" s="245"/>
      <c r="H27" s="245"/>
    </row>
    <row r="28" spans="1:8">
      <c r="A28" s="287"/>
      <c r="B28" s="264"/>
      <c r="C28" s="264"/>
      <c r="D28" s="264"/>
      <c r="E28" s="264"/>
      <c r="F28" s="264"/>
      <c r="G28" s="245"/>
      <c r="H28" s="245"/>
    </row>
    <row r="29" spans="1:8">
      <c r="A29" s="287"/>
      <c r="C29" s="254"/>
      <c r="D29" s="254"/>
      <c r="E29" s="254"/>
      <c r="F29" s="254"/>
      <c r="G29" s="245"/>
      <c r="H29" s="245"/>
    </row>
    <row r="30" spans="1:8">
      <c r="A30" s="252" t="s">
        <v>364</v>
      </c>
      <c r="B30" s="252"/>
      <c r="C30" s="252"/>
      <c r="D30" s="252"/>
      <c r="E30" s="252"/>
      <c r="F30" s="252"/>
    </row>
    <row r="31" spans="1:8">
      <c r="A31" s="279" t="s">
        <v>30</v>
      </c>
      <c r="B31" s="260">
        <v>24463</v>
      </c>
      <c r="C31" s="260">
        <v>24248</v>
      </c>
      <c r="D31" s="260">
        <v>24420</v>
      </c>
      <c r="E31" s="260">
        <v>19669</v>
      </c>
      <c r="F31" s="260">
        <v>18470</v>
      </c>
      <c r="G31" s="245"/>
      <c r="H31" s="245"/>
    </row>
    <row r="32" spans="1:8">
      <c r="A32" s="279" t="s">
        <v>257</v>
      </c>
      <c r="B32" s="260">
        <v>1113</v>
      </c>
      <c r="C32" s="260">
        <v>1054</v>
      </c>
      <c r="D32" s="260">
        <v>943</v>
      </c>
      <c r="E32" s="260">
        <v>878</v>
      </c>
      <c r="F32" s="260">
        <v>769</v>
      </c>
      <c r="G32" s="245"/>
      <c r="H32" s="245"/>
    </row>
    <row r="33" spans="1:8">
      <c r="A33" s="279" t="s">
        <v>248</v>
      </c>
      <c r="B33" s="260">
        <v>13607</v>
      </c>
      <c r="C33" s="260">
        <v>12889</v>
      </c>
      <c r="D33" s="260">
        <v>10406</v>
      </c>
      <c r="E33" s="260">
        <v>8103</v>
      </c>
      <c r="F33" s="260">
        <v>4376</v>
      </c>
      <c r="G33" s="245"/>
      <c r="H33" s="245"/>
    </row>
    <row r="34" spans="1:8">
      <c r="A34" s="279" t="s">
        <v>32</v>
      </c>
      <c r="B34" s="260">
        <v>343918</v>
      </c>
      <c r="C34" s="260">
        <v>334849</v>
      </c>
      <c r="D34" s="260">
        <v>303998</v>
      </c>
      <c r="E34" s="260">
        <v>312651</v>
      </c>
      <c r="F34" s="260">
        <v>340781</v>
      </c>
      <c r="G34" s="245"/>
      <c r="H34" s="245"/>
    </row>
    <row r="35" spans="1:8">
      <c r="A35" s="279" t="s">
        <v>353</v>
      </c>
      <c r="B35" s="255">
        <v>-12565</v>
      </c>
      <c r="C35" s="255">
        <v>-17309</v>
      </c>
      <c r="D35" s="255">
        <v>-13570</v>
      </c>
      <c r="E35" s="255">
        <v>-16018</v>
      </c>
      <c r="F35" s="255">
        <v>-40559</v>
      </c>
      <c r="G35" s="245"/>
      <c r="H35" s="245"/>
    </row>
    <row r="36" spans="1:8">
      <c r="A36" s="252" t="s">
        <v>365</v>
      </c>
      <c r="B36" s="255">
        <v>370536</v>
      </c>
      <c r="C36" s="255">
        <v>355731</v>
      </c>
      <c r="D36" s="255">
        <v>326197</v>
      </c>
      <c r="E36" s="255">
        <v>325283</v>
      </c>
      <c r="F36" s="255">
        <v>323837</v>
      </c>
      <c r="G36" s="272"/>
      <c r="H36" s="272">
        <v>0</v>
      </c>
    </row>
    <row r="37" spans="1:8">
      <c r="A37" s="245"/>
      <c r="B37" s="254"/>
      <c r="C37" s="254"/>
      <c r="D37" s="254"/>
      <c r="E37" s="254"/>
      <c r="F37" s="254"/>
      <c r="G37" s="245"/>
      <c r="H37" s="245"/>
    </row>
    <row r="38" spans="1:8">
      <c r="A38" s="279" t="s">
        <v>355</v>
      </c>
      <c r="B38" s="260">
        <v>349133</v>
      </c>
      <c r="C38" s="260">
        <v>337153</v>
      </c>
      <c r="D38" s="260">
        <v>308588</v>
      </c>
      <c r="E38" s="260">
        <v>304880</v>
      </c>
      <c r="F38" s="260">
        <v>275837</v>
      </c>
      <c r="G38" s="245"/>
      <c r="H38" s="245"/>
    </row>
    <row r="39" spans="1:8">
      <c r="A39" s="279" t="s">
        <v>344</v>
      </c>
      <c r="B39" s="260">
        <v>19508</v>
      </c>
      <c r="C39" s="260">
        <v>17302</v>
      </c>
      <c r="D39" s="260">
        <v>15114</v>
      </c>
      <c r="E39" s="260">
        <v>9789</v>
      </c>
      <c r="F39" s="260">
        <v>17851</v>
      </c>
      <c r="G39" s="245"/>
      <c r="H39" s="245"/>
    </row>
    <row r="40" spans="1:8">
      <c r="A40" s="279" t="s">
        <v>362</v>
      </c>
      <c r="B40" s="260">
        <v>11756</v>
      </c>
      <c r="C40" s="260">
        <v>16024</v>
      </c>
      <c r="D40" s="260">
        <v>13693</v>
      </c>
      <c r="E40" s="260">
        <v>24029</v>
      </c>
      <c r="F40" s="260">
        <v>68414</v>
      </c>
      <c r="G40" s="245"/>
      <c r="H40" s="245"/>
    </row>
    <row r="41" spans="1:8">
      <c r="A41" s="279" t="s">
        <v>363</v>
      </c>
      <c r="B41" s="255">
        <v>-9861</v>
      </c>
      <c r="C41" s="255">
        <v>-14748</v>
      </c>
      <c r="D41" s="255">
        <v>-11198</v>
      </c>
      <c r="E41" s="255">
        <v>-13415</v>
      </c>
      <c r="F41" s="255">
        <v>-38265</v>
      </c>
      <c r="G41" s="245"/>
      <c r="H41" s="245"/>
    </row>
    <row r="42" spans="1:8">
      <c r="A42" s="252" t="s">
        <v>365</v>
      </c>
      <c r="B42" s="256">
        <v>370536</v>
      </c>
      <c r="C42" s="256">
        <v>355731</v>
      </c>
      <c r="D42" s="256">
        <v>326197</v>
      </c>
      <c r="E42" s="256">
        <v>325283</v>
      </c>
      <c r="F42" s="256">
        <v>323837</v>
      </c>
      <c r="G42" s="272"/>
      <c r="H42" s="245"/>
    </row>
    <row r="43" spans="1:8">
      <c r="A43" s="270"/>
      <c r="B43" s="254"/>
      <c r="C43" s="254"/>
      <c r="D43" s="254"/>
      <c r="E43" s="254"/>
      <c r="F43" s="254"/>
      <c r="G43" s="245"/>
      <c r="H43" s="245"/>
    </row>
    <row r="44" spans="1:8">
      <c r="A44" s="252" t="s">
        <v>385</v>
      </c>
      <c r="B44" s="254"/>
      <c r="C44" s="254"/>
      <c r="D44" s="254"/>
      <c r="E44" s="254"/>
      <c r="F44" s="254"/>
      <c r="G44" s="245"/>
      <c r="H44" s="245"/>
    </row>
    <row r="45" spans="1:8">
      <c r="A45" s="279" t="s">
        <v>313</v>
      </c>
      <c r="B45" s="264">
        <v>1.0688159237835999</v>
      </c>
      <c r="C45" s="264">
        <v>1.0801922116824763</v>
      </c>
      <c r="D45" s="264">
        <v>0.99101730811363475</v>
      </c>
      <c r="E45" s="264">
        <v>0.66661117815972371</v>
      </c>
      <c r="F45" s="264">
        <v>0.59284649340778206</v>
      </c>
      <c r="G45" s="245"/>
      <c r="H45" s="245"/>
    </row>
    <row r="46" spans="1:8">
      <c r="A46" s="279" t="s">
        <v>122</v>
      </c>
      <c r="B46" s="264">
        <v>5.128326458936322E-2</v>
      </c>
      <c r="C46" s="264">
        <v>4.6701702390688812E-2</v>
      </c>
      <c r="D46" s="264">
        <v>4.4796158804961544E-2</v>
      </c>
      <c r="E46" s="264">
        <v>2.890185356866589E-2</v>
      </c>
      <c r="F46" s="264">
        <v>4.9298264025053717E-2</v>
      </c>
      <c r="G46" s="245"/>
      <c r="H46" s="245"/>
    </row>
    <row r="47" spans="1:8">
      <c r="A47" s="279" t="s">
        <v>312</v>
      </c>
      <c r="B47" s="264">
        <v>3.090455497808868E-2</v>
      </c>
      <c r="C47" s="264">
        <v>4.3252114154918364E-2</v>
      </c>
      <c r="D47" s="264">
        <v>4.0584478133937965E-2</v>
      </c>
      <c r="E47" s="264">
        <v>7.0945207825260259E-2</v>
      </c>
      <c r="F47" s="264">
        <v>0.1889357142462621</v>
      </c>
      <c r="G47" s="245"/>
      <c r="H47" s="245"/>
    </row>
    <row r="48" spans="1:8">
      <c r="A48" s="245"/>
      <c r="B48" s="245"/>
      <c r="C48" s="245"/>
      <c r="D48" s="245"/>
      <c r="E48" s="245"/>
      <c r="F48" s="245"/>
      <c r="G48" s="245"/>
      <c r="H48" s="245"/>
    </row>
    <row r="49" spans="1:8">
      <c r="A49" s="252" t="s">
        <v>366</v>
      </c>
      <c r="B49" s="245"/>
      <c r="C49" s="245"/>
      <c r="D49" s="245"/>
      <c r="E49" s="245"/>
      <c r="F49" s="245"/>
      <c r="G49" s="245"/>
      <c r="H49" s="245"/>
    </row>
    <row r="50" spans="1:8">
      <c r="A50" s="279" t="s">
        <v>386</v>
      </c>
      <c r="B50" s="266">
        <v>1.5817626357492929E-2</v>
      </c>
      <c r="C50" s="266">
        <v>1.6189199142048347E-2</v>
      </c>
      <c r="D50" s="266">
        <v>1.7314690202546314E-2</v>
      </c>
      <c r="E50" s="266">
        <v>1.4301392940916063E-2</v>
      </c>
      <c r="F50" s="266">
        <v>1.5433690405975847E-2</v>
      </c>
      <c r="G50" s="245"/>
      <c r="H50" s="245"/>
    </row>
    <row r="51" spans="1:8">
      <c r="A51" s="279" t="s">
        <v>176</v>
      </c>
      <c r="B51" s="266">
        <v>5.4226849752790553E-2</v>
      </c>
      <c r="C51" s="266">
        <v>5.5839946476410544E-2</v>
      </c>
      <c r="D51" s="266">
        <v>5.6352449593343901E-2</v>
      </c>
      <c r="E51" s="266">
        <v>6.084855341348918E-2</v>
      </c>
      <c r="F51" s="266">
        <v>5.7880970982315177E-2</v>
      </c>
      <c r="G51" s="245"/>
      <c r="H51" s="245"/>
    </row>
    <row r="52" spans="1:8">
      <c r="A52" s="279" t="s">
        <v>356</v>
      </c>
      <c r="B52" s="266">
        <v>9.0531014530302045E-2</v>
      </c>
      <c r="C52" s="266">
        <v>9.4059837349008094E-2</v>
      </c>
      <c r="D52" s="266">
        <v>8.4896550244177596E-2</v>
      </c>
      <c r="E52" s="266">
        <v>8.4649366859012004E-2</v>
      </c>
      <c r="F52" s="266">
        <v>7.625132396853973E-2</v>
      </c>
      <c r="G52" s="245"/>
      <c r="H52" s="245"/>
    </row>
    <row r="53" spans="1:8">
      <c r="A53" s="279" t="s">
        <v>357</v>
      </c>
      <c r="B53" s="266">
        <v>6.1980482328302784E-2</v>
      </c>
      <c r="C53" s="266">
        <v>6.0112838071464114E-2</v>
      </c>
      <c r="D53" s="266">
        <v>7.7511442471880493E-2</v>
      </c>
      <c r="E53" s="266">
        <v>6.966549127990089E-2</v>
      </c>
      <c r="F53" s="266">
        <v>7.0387262727853825E-2</v>
      </c>
      <c r="G53" s="245"/>
      <c r="H53" s="245"/>
    </row>
    <row r="54" spans="1:8">
      <c r="A54" s="279" t="s">
        <v>358</v>
      </c>
      <c r="B54" s="266">
        <v>8.0116371958460178E-2</v>
      </c>
      <c r="C54" s="266">
        <v>8.6587899283447317E-2</v>
      </c>
      <c r="D54" s="266">
        <v>7.1472147199391781E-2</v>
      </c>
      <c r="E54" s="266">
        <v>7.3858762984847046E-2</v>
      </c>
      <c r="F54" s="266">
        <v>8.879467139332442E-2</v>
      </c>
      <c r="G54" s="245"/>
      <c r="H54" s="245"/>
    </row>
    <row r="55" spans="1:8">
      <c r="A55" s="279" t="s">
        <v>359</v>
      </c>
      <c r="B55" s="266">
        <v>2.2677958416995918E-2</v>
      </c>
      <c r="C55" s="266">
        <v>2.3031447919917018E-2</v>
      </c>
      <c r="D55" s="266">
        <v>2.3746386386140891E-2</v>
      </c>
      <c r="E55" s="266">
        <v>2.6690604796438793E-2</v>
      </c>
      <c r="F55" s="266">
        <v>3.0728422014779041E-2</v>
      </c>
      <c r="G55" s="245"/>
      <c r="H55" s="245"/>
    </row>
    <row r="56" spans="1:8">
      <c r="A56" s="279" t="s">
        <v>360</v>
      </c>
      <c r="B56" s="266">
        <v>0.28206436081784225</v>
      </c>
      <c r="C56" s="266">
        <v>0.28848764937551125</v>
      </c>
      <c r="D56" s="266">
        <v>0.2490090344178518</v>
      </c>
      <c r="E56" s="266">
        <v>0.2551685762858803</v>
      </c>
      <c r="F56" s="266">
        <v>0.212557552101829</v>
      </c>
      <c r="G56" s="245"/>
      <c r="H56" s="245"/>
    </row>
    <row r="57" spans="1:8">
      <c r="A57" s="279" t="s">
        <v>174</v>
      </c>
      <c r="B57" s="266">
        <v>0.22551924779238725</v>
      </c>
      <c r="C57" s="266">
        <v>0.21322291281895589</v>
      </c>
      <c r="D57" s="266">
        <v>0.23403342152135059</v>
      </c>
      <c r="E57" s="266">
        <v>0.187240034062647</v>
      </c>
      <c r="F57" s="266">
        <v>0.20921636502314436</v>
      </c>
      <c r="G57" s="245"/>
      <c r="H57" s="245"/>
    </row>
    <row r="58" spans="1:8">
      <c r="A58" s="279" t="s">
        <v>175</v>
      </c>
      <c r="B58" s="266">
        <v>1.5874301012587171E-2</v>
      </c>
      <c r="C58" s="266">
        <v>1.6869488461787138E-2</v>
      </c>
      <c r="D58" s="266">
        <v>1.6949879980502579E-2</v>
      </c>
      <c r="E58" s="266">
        <v>5.8306151873906718E-2</v>
      </c>
      <c r="F58" s="266">
        <v>6.6984316183759107E-2</v>
      </c>
      <c r="G58" s="245"/>
      <c r="H58" s="245"/>
    </row>
    <row r="59" spans="1:8">
      <c r="A59" s="279" t="s">
        <v>361</v>
      </c>
      <c r="B59" s="291">
        <v>0.15118638944663945</v>
      </c>
      <c r="C59" s="291">
        <v>0.14557066997253543</v>
      </c>
      <c r="D59" s="291">
        <v>0.16871399798281406</v>
      </c>
      <c r="E59" s="291">
        <v>0.16927106550296203</v>
      </c>
      <c r="F59" s="291">
        <v>0.17175616127866797</v>
      </c>
      <c r="G59" s="245"/>
      <c r="H59" s="245"/>
    </row>
    <row r="60" spans="1:8">
      <c r="A60" s="245"/>
      <c r="B60" s="291">
        <v>0.99999460241380056</v>
      </c>
      <c r="C60" s="291">
        <v>0.99997188887108512</v>
      </c>
      <c r="D60" s="291">
        <v>1</v>
      </c>
      <c r="E60" s="291">
        <v>1.0000000000000002</v>
      </c>
      <c r="F60" s="291">
        <v>0.99999073608018851</v>
      </c>
      <c r="G60" s="245"/>
      <c r="H60" s="245"/>
    </row>
    <row r="61" spans="1:8">
      <c r="A61" s="287"/>
      <c r="B61" s="245"/>
      <c r="C61" s="245"/>
      <c r="D61" s="245"/>
      <c r="E61" s="245"/>
      <c r="F61" s="245"/>
      <c r="G61" s="245"/>
      <c r="H61" s="245"/>
    </row>
    <row r="62" spans="1:8">
      <c r="A62" s="287"/>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31.03.2016&amp;C&amp;8&amp;P&amp;R&amp;8__________________________&amp;"-,Italic"____________________________
All amounts are in ISK millions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3"/>
  <sheetViews>
    <sheetView zoomScaleNormal="100" workbookViewId="0"/>
  </sheetViews>
  <sheetFormatPr defaultRowHeight="15"/>
  <cols>
    <col min="1" max="1" width="53.85546875" style="251" customWidth="1"/>
    <col min="2" max="6" width="9" style="251" customWidth="1"/>
    <col min="7" max="7" width="40.28515625" style="251" customWidth="1"/>
    <col min="8" max="16384" width="9.140625" style="251"/>
  </cols>
  <sheetData>
    <row r="1" spans="1:7" ht="27.75" customHeight="1">
      <c r="A1" s="258" t="s">
        <v>372</v>
      </c>
      <c r="B1" s="259">
        <v>0</v>
      </c>
      <c r="C1" s="259">
        <v>1</v>
      </c>
      <c r="D1" s="259">
        <v>5</v>
      </c>
      <c r="E1" s="259">
        <v>9</v>
      </c>
      <c r="F1" s="259">
        <v>13</v>
      </c>
      <c r="G1" s="245"/>
    </row>
    <row r="2" spans="1:7" ht="15.75" thickBot="1">
      <c r="A2" s="249" t="s">
        <v>319</v>
      </c>
      <c r="B2" s="250" t="s">
        <v>279</v>
      </c>
      <c r="C2" s="250">
        <v>2015</v>
      </c>
      <c r="D2" s="250">
        <v>2014</v>
      </c>
      <c r="E2" s="250">
        <v>2013</v>
      </c>
      <c r="F2" s="250">
        <v>2012</v>
      </c>
      <c r="G2" s="245"/>
    </row>
    <row r="3" spans="1:7" ht="15.75" thickTop="1">
      <c r="A3" s="277"/>
      <c r="B3" s="278"/>
      <c r="C3" s="278"/>
      <c r="D3" s="278"/>
      <c r="E3" s="278"/>
      <c r="F3" s="278"/>
      <c r="G3" s="245"/>
    </row>
    <row r="4" spans="1:7">
      <c r="A4" s="252" t="s">
        <v>406</v>
      </c>
      <c r="B4" s="278"/>
      <c r="C4" s="278"/>
      <c r="D4" s="278"/>
      <c r="E4" s="278"/>
      <c r="F4" s="278"/>
      <c r="G4" s="245"/>
    </row>
    <row r="5" spans="1:7">
      <c r="A5" s="252" t="s">
        <v>54</v>
      </c>
      <c r="B5" s="274">
        <v>204660.63363172003</v>
      </c>
      <c r="C5" s="274">
        <v>201894</v>
      </c>
      <c r="D5" s="274">
        <v>162211.78242742998</v>
      </c>
      <c r="E5" s="274">
        <v>144946.62617100001</v>
      </c>
      <c r="F5" s="274">
        <v>130878</v>
      </c>
      <c r="G5" s="245"/>
    </row>
    <row r="6" spans="1:7">
      <c r="A6" s="279" t="s">
        <v>415</v>
      </c>
      <c r="B6" s="282">
        <v>-9507</v>
      </c>
      <c r="C6" s="282">
        <v>-9108.2969601700006</v>
      </c>
      <c r="D6" s="282">
        <v>-1500.54528484</v>
      </c>
      <c r="E6" s="282">
        <v>-4857.9041979499998</v>
      </c>
      <c r="F6" s="282">
        <v>-3806</v>
      </c>
      <c r="G6" s="245"/>
    </row>
    <row r="7" spans="1:7">
      <c r="A7" s="279" t="s">
        <v>16</v>
      </c>
      <c r="B7" s="282">
        <v>-9153</v>
      </c>
      <c r="C7" s="282">
        <v>-9285</v>
      </c>
      <c r="D7" s="282">
        <v>-9596</v>
      </c>
      <c r="E7" s="282">
        <v>-5383</v>
      </c>
      <c r="F7" s="282">
        <v>-4941</v>
      </c>
      <c r="G7" s="245"/>
    </row>
    <row r="8" spans="1:7">
      <c r="A8" s="279" t="s">
        <v>107</v>
      </c>
      <c r="B8" s="282">
        <v>-209</v>
      </c>
      <c r="C8" s="282">
        <v>-205</v>
      </c>
      <c r="D8" s="282">
        <v>-655</v>
      </c>
      <c r="E8" s="282">
        <v>-818</v>
      </c>
      <c r="F8" s="282">
        <v>-463</v>
      </c>
      <c r="G8" s="245"/>
    </row>
    <row r="9" spans="1:7">
      <c r="A9" s="279" t="s">
        <v>370</v>
      </c>
      <c r="B9" s="284">
        <v>-2921</v>
      </c>
      <c r="C9" s="284">
        <v>-3151</v>
      </c>
      <c r="D9" s="284">
        <v>-111</v>
      </c>
      <c r="E9" s="284">
        <v>-119</v>
      </c>
      <c r="F9" s="284">
        <v>0</v>
      </c>
      <c r="G9" s="245"/>
    </row>
    <row r="10" spans="1:7">
      <c r="A10" s="252" t="s">
        <v>402</v>
      </c>
      <c r="B10" s="284">
        <v>182871</v>
      </c>
      <c r="C10" s="284">
        <v>180145.21527514001</v>
      </c>
      <c r="D10" s="284">
        <v>150349.23714258999</v>
      </c>
      <c r="E10" s="284">
        <v>133768.72197305001</v>
      </c>
      <c r="F10" s="284">
        <v>121668</v>
      </c>
      <c r="G10" s="245"/>
    </row>
    <row r="11" spans="1:7">
      <c r="A11" s="279" t="s">
        <v>415</v>
      </c>
      <c r="B11" s="293">
        <v>9507</v>
      </c>
      <c r="C11" s="293">
        <v>9108.2969601700006</v>
      </c>
      <c r="D11" s="293">
        <v>1500.54528484</v>
      </c>
      <c r="E11" s="293">
        <v>4857.9041979499998</v>
      </c>
      <c r="F11" s="293">
        <v>3806</v>
      </c>
      <c r="G11" s="245"/>
    </row>
    <row r="12" spans="1:7">
      <c r="A12" s="252" t="s">
        <v>127</v>
      </c>
      <c r="B12" s="284">
        <v>192377.63363172003</v>
      </c>
      <c r="C12" s="284">
        <v>189253.51223531002</v>
      </c>
      <c r="D12" s="284">
        <v>151849.78242742998</v>
      </c>
      <c r="E12" s="284">
        <v>138626.62617100001</v>
      </c>
      <c r="F12" s="284">
        <v>125474</v>
      </c>
      <c r="G12" s="245"/>
    </row>
    <row r="13" spans="1:7">
      <c r="A13" s="279" t="s">
        <v>371</v>
      </c>
      <c r="B13" s="274">
        <v>9921.0325294300001</v>
      </c>
      <c r="C13" s="274">
        <v>10364.867906790001</v>
      </c>
      <c r="D13" s="274">
        <v>31639.005507000002</v>
      </c>
      <c r="E13" s="274">
        <v>31918.420891999998</v>
      </c>
      <c r="F13" s="274">
        <v>34220</v>
      </c>
      <c r="G13" s="245"/>
    </row>
    <row r="14" spans="1:7">
      <c r="A14" s="279" t="s">
        <v>401</v>
      </c>
      <c r="B14" s="282">
        <v>-1055</v>
      </c>
      <c r="C14" s="282">
        <v>-771</v>
      </c>
      <c r="D14" s="282">
        <v>0</v>
      </c>
      <c r="E14" s="282">
        <v>0</v>
      </c>
      <c r="F14" s="282">
        <v>0</v>
      </c>
      <c r="G14" s="245"/>
    </row>
    <row r="15" spans="1:7" s="244" customFormat="1">
      <c r="A15" s="279" t="s">
        <v>370</v>
      </c>
      <c r="B15" s="284">
        <v>-2921</v>
      </c>
      <c r="C15" s="284">
        <v>-3118</v>
      </c>
      <c r="D15" s="284">
        <v>-101</v>
      </c>
      <c r="E15" s="284">
        <v>-105.962514257886</v>
      </c>
      <c r="F15" s="284">
        <v>0</v>
      </c>
      <c r="G15" s="245"/>
    </row>
    <row r="16" spans="1:7" s="244" customFormat="1">
      <c r="A16" s="252" t="s">
        <v>407</v>
      </c>
      <c r="B16" s="282">
        <v>5945.0325294300001</v>
      </c>
      <c r="C16" s="282">
        <v>6475.8679067900011</v>
      </c>
      <c r="D16" s="282">
        <v>31538.005507000002</v>
      </c>
      <c r="E16" s="282">
        <v>31812.458377742114</v>
      </c>
      <c r="F16" s="282">
        <v>34220</v>
      </c>
      <c r="G16" s="245"/>
    </row>
    <row r="17" spans="1:7" ht="15.75" thickBot="1">
      <c r="A17" s="252" t="s">
        <v>314</v>
      </c>
      <c r="B17" s="285">
        <v>198322.66616115003</v>
      </c>
      <c r="C17" s="285">
        <v>195729.38014210001</v>
      </c>
      <c r="D17" s="285">
        <v>183387.78793442997</v>
      </c>
      <c r="E17" s="285">
        <v>170439.08454874213</v>
      </c>
      <c r="F17" s="285">
        <v>159694</v>
      </c>
      <c r="G17" s="245"/>
    </row>
    <row r="18" spans="1:7" ht="15.75" thickTop="1">
      <c r="A18" s="246"/>
      <c r="B18" s="266"/>
      <c r="C18" s="266"/>
      <c r="D18" s="266"/>
      <c r="E18" s="266"/>
      <c r="F18" s="266"/>
      <c r="G18" s="245"/>
    </row>
    <row r="19" spans="1:7">
      <c r="A19" s="252" t="s">
        <v>25</v>
      </c>
      <c r="B19" s="254"/>
      <c r="C19" s="254"/>
      <c r="D19" s="254"/>
      <c r="E19" s="254"/>
      <c r="F19" s="254"/>
      <c r="G19" s="245"/>
    </row>
    <row r="20" spans="1:7">
      <c r="A20" s="279" t="s">
        <v>40</v>
      </c>
      <c r="B20" s="274">
        <v>635499</v>
      </c>
      <c r="C20" s="274">
        <v>681034</v>
      </c>
      <c r="D20" s="274">
        <v>591994</v>
      </c>
      <c r="E20" s="274">
        <v>608029</v>
      </c>
      <c r="F20" s="274">
        <v>557964</v>
      </c>
      <c r="G20" s="245"/>
    </row>
    <row r="21" spans="1:7">
      <c r="A21" s="279" t="s">
        <v>39</v>
      </c>
      <c r="B21" s="274">
        <v>10649</v>
      </c>
      <c r="C21" s="274">
        <v>38401</v>
      </c>
      <c r="D21" s="274">
        <v>18915</v>
      </c>
      <c r="E21" s="274">
        <v>31703</v>
      </c>
      <c r="F21" s="274">
        <v>20063</v>
      </c>
      <c r="G21" s="245"/>
    </row>
    <row r="22" spans="1:7">
      <c r="A22" s="279" t="s">
        <v>38</v>
      </c>
      <c r="B22" s="274">
        <v>7994</v>
      </c>
      <c r="C22" s="274">
        <v>7035</v>
      </c>
      <c r="D22" s="274">
        <v>2890</v>
      </c>
      <c r="E22" s="274">
        <v>4993</v>
      </c>
      <c r="F22" s="274">
        <v>7407</v>
      </c>
      <c r="G22" s="245"/>
    </row>
    <row r="23" spans="1:7">
      <c r="A23" s="279" t="s">
        <v>41</v>
      </c>
      <c r="B23" s="275">
        <v>81441</v>
      </c>
      <c r="C23" s="275">
        <v>81441</v>
      </c>
      <c r="D23" s="275">
        <v>82211</v>
      </c>
      <c r="E23" s="275">
        <v>76097</v>
      </c>
      <c r="F23" s="275">
        <v>72329</v>
      </c>
      <c r="G23" s="245"/>
    </row>
    <row r="24" spans="1:7">
      <c r="A24" s="252" t="s">
        <v>388</v>
      </c>
      <c r="B24" s="286">
        <v>735583</v>
      </c>
      <c r="C24" s="286">
        <v>807911</v>
      </c>
      <c r="D24" s="286">
        <v>696010</v>
      </c>
      <c r="E24" s="286">
        <v>720822</v>
      </c>
      <c r="F24" s="286">
        <v>657763</v>
      </c>
      <c r="G24" s="245"/>
    </row>
    <row r="25" spans="1:7">
      <c r="A25" s="268"/>
      <c r="B25" s="274"/>
      <c r="C25" s="274"/>
      <c r="D25" s="274"/>
      <c r="E25" s="274"/>
      <c r="F25" s="274"/>
      <c r="G25" s="245"/>
    </row>
    <row r="26" spans="1:7">
      <c r="A26" s="252" t="s">
        <v>374</v>
      </c>
      <c r="B26" s="263"/>
      <c r="C26" s="266"/>
      <c r="D26" s="266"/>
      <c r="E26" s="266"/>
      <c r="F26" s="266"/>
      <c r="G26" s="245"/>
    </row>
    <row r="27" spans="1:7">
      <c r="A27" s="279" t="s">
        <v>416</v>
      </c>
      <c r="B27" s="266">
        <v>0.249</v>
      </c>
      <c r="C27" s="266">
        <v>0.223</v>
      </c>
      <c r="D27" s="266">
        <v>0.216</v>
      </c>
      <c r="E27" s="281">
        <v>0</v>
      </c>
      <c r="F27" s="281">
        <v>0</v>
      </c>
      <c r="G27" s="245"/>
    </row>
    <row r="28" spans="1:7">
      <c r="A28" s="279" t="s">
        <v>101</v>
      </c>
      <c r="B28" s="266">
        <v>0.26200000000000001</v>
      </c>
      <c r="C28" s="266">
        <v>0.23424981216990484</v>
      </c>
      <c r="D28" s="266">
        <v>0.21817215269895548</v>
      </c>
      <c r="E28" s="266">
        <v>0.19231728854244476</v>
      </c>
      <c r="F28" s="266">
        <v>0.19075813802235761</v>
      </c>
      <c r="G28" s="245"/>
    </row>
    <row r="29" spans="1:7">
      <c r="A29" s="279" t="s">
        <v>398</v>
      </c>
      <c r="B29" s="266">
        <v>0.26600000000000001</v>
      </c>
      <c r="C29" s="266">
        <v>0.24199999999999999</v>
      </c>
      <c r="D29" s="266">
        <v>0.26300000000000001</v>
      </c>
      <c r="E29" s="266">
        <v>0.23599999999999999</v>
      </c>
      <c r="F29" s="266">
        <v>0.24299999999999999</v>
      </c>
      <c r="G29" s="245"/>
    </row>
    <row r="30" spans="1:7">
      <c r="A30" s="279"/>
      <c r="B30" s="266"/>
      <c r="C30" s="266"/>
      <c r="D30" s="266"/>
      <c r="E30" s="266"/>
      <c r="F30" s="266"/>
      <c r="G30" s="245"/>
    </row>
    <row r="31" spans="1:7">
      <c r="A31" s="252" t="s">
        <v>376</v>
      </c>
      <c r="B31" s="266"/>
      <c r="C31" s="266"/>
      <c r="D31" s="266"/>
      <c r="E31" s="266"/>
      <c r="F31" s="266"/>
      <c r="G31" s="245"/>
    </row>
    <row r="32" spans="1:7">
      <c r="A32" s="279" t="s">
        <v>377</v>
      </c>
      <c r="B32" s="274">
        <v>999855</v>
      </c>
      <c r="C32" s="274">
        <v>982348</v>
      </c>
      <c r="D32" s="274">
        <v>912303</v>
      </c>
      <c r="E32" s="274">
        <v>921079</v>
      </c>
      <c r="F32" s="281">
        <v>0</v>
      </c>
      <c r="G32" s="245"/>
    </row>
    <row r="33" spans="1:7">
      <c r="A33" s="279" t="s">
        <v>378</v>
      </c>
      <c r="B33" s="274">
        <v>3996</v>
      </c>
      <c r="C33" s="274">
        <v>3789</v>
      </c>
      <c r="D33" s="274">
        <v>1348</v>
      </c>
      <c r="E33" s="274">
        <v>1929</v>
      </c>
      <c r="F33" s="281">
        <v>0</v>
      </c>
      <c r="G33" s="245"/>
    </row>
    <row r="34" spans="1:7">
      <c r="A34" s="279" t="s">
        <v>379</v>
      </c>
      <c r="B34" s="274">
        <v>16590</v>
      </c>
      <c r="C34" s="274">
        <v>16287</v>
      </c>
      <c r="D34" s="274">
        <v>10044</v>
      </c>
      <c r="E34" s="274">
        <v>10381</v>
      </c>
      <c r="F34" s="281">
        <v>0</v>
      </c>
      <c r="G34" s="245"/>
    </row>
    <row r="35" spans="1:7">
      <c r="A35" s="279" t="s">
        <v>380</v>
      </c>
      <c r="B35" s="274">
        <v>90814</v>
      </c>
      <c r="C35" s="274">
        <v>127675</v>
      </c>
      <c r="D35" s="274">
        <v>59922</v>
      </c>
      <c r="E35" s="274">
        <v>25199</v>
      </c>
      <c r="F35" s="281">
        <v>0</v>
      </c>
      <c r="G35" s="245"/>
    </row>
    <row r="36" spans="1:7">
      <c r="A36" s="252" t="s">
        <v>381</v>
      </c>
      <c r="B36" s="286">
        <v>1111255</v>
      </c>
      <c r="C36" s="286">
        <v>1130099</v>
      </c>
      <c r="D36" s="286">
        <v>983617</v>
      </c>
      <c r="E36" s="286">
        <v>958588</v>
      </c>
      <c r="F36" s="294">
        <v>0</v>
      </c>
      <c r="G36" s="245"/>
    </row>
    <row r="37" spans="1:7">
      <c r="A37" s="252" t="s">
        <v>127</v>
      </c>
      <c r="B37" s="286">
        <v>192377.63363172003</v>
      </c>
      <c r="C37" s="286">
        <v>189253.51223531002</v>
      </c>
      <c r="D37" s="286">
        <v>151849.78242742998</v>
      </c>
      <c r="E37" s="286">
        <v>138626.62617100001</v>
      </c>
      <c r="F37" s="286">
        <v>125474</v>
      </c>
      <c r="G37" s="245"/>
    </row>
    <row r="38" spans="1:7">
      <c r="A38" s="252" t="s">
        <v>390</v>
      </c>
      <c r="B38" s="281">
        <v>0.17311778124732846</v>
      </c>
      <c r="C38" s="281">
        <v>0.16746585918578816</v>
      </c>
      <c r="D38" s="281">
        <v>0.15437919434088676</v>
      </c>
      <c r="E38" s="281">
        <v>0.14461534315236799</v>
      </c>
      <c r="F38" s="281">
        <v>0</v>
      </c>
      <c r="G38" s="245"/>
    </row>
    <row r="39" spans="1:7">
      <c r="A39" s="267"/>
      <c r="B39" s="266"/>
      <c r="C39" s="266"/>
      <c r="D39" s="266"/>
      <c r="E39" s="266"/>
      <c r="F39" s="266"/>
      <c r="G39" s="245"/>
    </row>
    <row r="40" spans="1:7">
      <c r="A40" s="252" t="s">
        <v>375</v>
      </c>
      <c r="B40" s="266"/>
      <c r="C40" s="266"/>
      <c r="D40" s="266"/>
      <c r="E40" s="266"/>
      <c r="F40" s="266"/>
      <c r="G40" s="245"/>
    </row>
    <row r="41" spans="1:7">
      <c r="A41" s="279" t="s">
        <v>33</v>
      </c>
      <c r="B41" s="276">
        <v>1.4942720865775961E-2</v>
      </c>
      <c r="C41" s="276">
        <v>7.0181291982509969E-2</v>
      </c>
      <c r="D41" s="276">
        <v>4.0049255191697206E-2</v>
      </c>
      <c r="E41" s="276">
        <v>1.8596526625784385E-2</v>
      </c>
      <c r="F41" s="276">
        <v>2.5167240563170126E-2</v>
      </c>
      <c r="G41" s="245"/>
    </row>
    <row r="42" spans="1:7">
      <c r="A42" s="279" t="s">
        <v>311</v>
      </c>
      <c r="B42" s="276">
        <v>0.71512564059481198</v>
      </c>
      <c r="C42" s="276">
        <v>0.79908655264680195</v>
      </c>
      <c r="D42" s="276">
        <v>0.7454042932064997</v>
      </c>
      <c r="E42" s="276">
        <v>0.76777173826612244</v>
      </c>
      <c r="F42" s="276">
        <v>0.73030005273822407</v>
      </c>
      <c r="G42" s="245"/>
    </row>
    <row r="43" spans="1:7">
      <c r="G43" s="245"/>
    </row>
    <row r="44" spans="1:7">
      <c r="A44" s="287" t="s">
        <v>408</v>
      </c>
      <c r="G44" s="245"/>
    </row>
    <row r="45" spans="1:7">
      <c r="A45" s="287" t="s">
        <v>417</v>
      </c>
      <c r="G45" s="245"/>
    </row>
    <row r="46" spans="1:7">
      <c r="A46" s="287"/>
      <c r="G46" s="245"/>
    </row>
    <row r="47" spans="1:7">
      <c r="G47" s="245"/>
    </row>
    <row r="48" spans="1:7">
      <c r="G48" s="245"/>
    </row>
    <row r="49" spans="1:7">
      <c r="G49" s="245"/>
    </row>
    <row r="50" spans="1:7">
      <c r="G50" s="245"/>
    </row>
    <row r="51" spans="1:7">
      <c r="G51" s="245"/>
    </row>
    <row r="52" spans="1:7">
      <c r="G52" s="245"/>
    </row>
    <row r="53" spans="1:7">
      <c r="A53" s="267"/>
      <c r="B53" s="266"/>
      <c r="C53" s="266"/>
      <c r="D53" s="266"/>
      <c r="E53" s="266"/>
      <c r="F53" s="266"/>
      <c r="G53" s="245"/>
    </row>
    <row r="54" spans="1:7">
      <c r="A54" s="245"/>
      <c r="B54" s="264"/>
      <c r="C54" s="264"/>
      <c r="D54" s="264"/>
      <c r="E54" s="264"/>
      <c r="F54" s="264"/>
      <c r="G54" s="245"/>
    </row>
    <row r="55" spans="1:7">
      <c r="A55" s="268"/>
      <c r="B55" s="263"/>
      <c r="C55" s="263"/>
      <c r="D55" s="263"/>
      <c r="E55" s="263"/>
      <c r="F55" s="263"/>
      <c r="G55" s="245"/>
    </row>
    <row r="56" spans="1:7">
      <c r="A56" s="267"/>
      <c r="B56" s="266"/>
      <c r="C56" s="266"/>
      <c r="D56" s="266"/>
      <c r="E56" s="266"/>
      <c r="F56" s="266"/>
      <c r="G56" s="245"/>
    </row>
    <row r="57" spans="1:7">
      <c r="A57" s="267"/>
      <c r="B57" s="266"/>
      <c r="C57" s="266"/>
      <c r="D57" s="266"/>
      <c r="E57" s="266"/>
      <c r="F57" s="266"/>
      <c r="G57" s="245"/>
    </row>
    <row r="58" spans="1:7">
      <c r="A58" s="267"/>
      <c r="B58" s="266"/>
      <c r="C58" s="266"/>
      <c r="D58" s="266"/>
      <c r="E58" s="266"/>
      <c r="F58" s="266"/>
      <c r="G58" s="245"/>
    </row>
    <row r="59" spans="1:7">
      <c r="A59" s="245"/>
      <c r="B59" s="245"/>
      <c r="C59" s="245"/>
      <c r="D59" s="245"/>
      <c r="E59" s="245"/>
      <c r="F59" s="245"/>
      <c r="G59" s="245"/>
    </row>
    <row r="60" spans="1:7">
      <c r="A60" s="245"/>
      <c r="B60" s="245"/>
      <c r="C60" s="245"/>
      <c r="D60" s="245"/>
      <c r="E60" s="245"/>
      <c r="F60" s="245"/>
      <c r="G60" s="245"/>
    </row>
    <row r="61" spans="1:7">
      <c r="A61" s="245"/>
      <c r="B61" s="245"/>
      <c r="C61" s="245"/>
      <c r="D61" s="245"/>
      <c r="E61" s="245"/>
      <c r="F61" s="245"/>
      <c r="G61" s="245"/>
    </row>
    <row r="62" spans="1:7">
      <c r="A62" s="245"/>
      <c r="B62" s="245"/>
      <c r="C62" s="245"/>
      <c r="D62" s="245"/>
      <c r="E62" s="245"/>
      <c r="F62" s="245"/>
      <c r="G62" s="245"/>
    </row>
    <row r="63" spans="1:7">
      <c r="A63" s="245"/>
      <c r="B63" s="245"/>
      <c r="C63" s="245"/>
      <c r="D63" s="245"/>
      <c r="E63" s="245"/>
      <c r="F63" s="245"/>
      <c r="G63" s="245"/>
    </row>
    <row r="64" spans="1:7">
      <c r="A64" s="245"/>
      <c r="B64" s="245"/>
      <c r="C64" s="245"/>
      <c r="D64" s="245"/>
      <c r="E64" s="245"/>
      <c r="F64" s="245"/>
      <c r="G64" s="245"/>
    </row>
    <row r="65" spans="1:7">
      <c r="A65" s="245"/>
      <c r="B65" s="245"/>
      <c r="C65" s="245"/>
      <c r="D65" s="245"/>
      <c r="E65" s="245"/>
      <c r="F65" s="245"/>
      <c r="G65" s="245"/>
    </row>
    <row r="66" spans="1:7">
      <c r="A66" s="245"/>
      <c r="B66" s="245"/>
      <c r="C66" s="245"/>
      <c r="D66" s="245"/>
      <c r="E66" s="245"/>
      <c r="F66" s="245"/>
      <c r="G66" s="245"/>
    </row>
    <row r="67" spans="1:7">
      <c r="A67" s="245"/>
      <c r="B67" s="245"/>
      <c r="C67" s="245"/>
      <c r="D67" s="245"/>
      <c r="E67" s="245"/>
      <c r="F67" s="245"/>
      <c r="G67" s="245"/>
    </row>
    <row r="68" spans="1:7">
      <c r="A68" s="245"/>
      <c r="B68" s="245"/>
      <c r="C68" s="245"/>
      <c r="D68" s="245"/>
      <c r="E68" s="245"/>
      <c r="F68" s="245"/>
    </row>
    <row r="69" spans="1:7">
      <c r="A69" s="245"/>
      <c r="B69" s="245"/>
      <c r="C69" s="245"/>
      <c r="D69" s="245"/>
      <c r="E69" s="245"/>
      <c r="F69" s="245"/>
    </row>
    <row r="70" spans="1:7">
      <c r="A70" s="245"/>
      <c r="B70" s="245"/>
      <c r="C70" s="245"/>
      <c r="D70" s="245"/>
      <c r="E70" s="245"/>
      <c r="F70" s="245"/>
    </row>
    <row r="71" spans="1:7">
      <c r="A71" s="245"/>
      <c r="B71" s="245"/>
      <c r="C71" s="245"/>
      <c r="D71" s="245"/>
      <c r="E71" s="245"/>
      <c r="F71" s="245"/>
    </row>
    <row r="72" spans="1:7">
      <c r="A72" s="245"/>
      <c r="B72" s="245"/>
      <c r="C72" s="245"/>
      <c r="D72" s="245"/>
      <c r="E72" s="245"/>
      <c r="F72" s="245"/>
    </row>
    <row r="73" spans="1:7">
      <c r="A73" s="245"/>
      <c r="B73" s="245"/>
      <c r="C73" s="245"/>
      <c r="D73" s="245"/>
      <c r="E73" s="245"/>
      <c r="F73" s="245"/>
    </row>
    <row r="74" spans="1:7">
      <c r="A74" s="245"/>
      <c r="B74" s="245"/>
      <c r="C74" s="245"/>
      <c r="D74" s="245"/>
      <c r="E74" s="245"/>
      <c r="F74" s="245"/>
    </row>
    <row r="75" spans="1:7">
      <c r="A75" s="245"/>
      <c r="B75" s="245"/>
      <c r="C75" s="245"/>
      <c r="D75" s="245"/>
      <c r="E75" s="245"/>
      <c r="F75" s="245"/>
    </row>
    <row r="76" spans="1:7">
      <c r="A76" s="245"/>
      <c r="B76" s="245"/>
      <c r="C76" s="245"/>
      <c r="D76" s="245"/>
      <c r="E76" s="245"/>
      <c r="F76" s="245"/>
    </row>
    <row r="77" spans="1:7">
      <c r="A77" s="245"/>
      <c r="B77" s="245"/>
      <c r="C77" s="245"/>
      <c r="D77" s="245"/>
      <c r="E77" s="245"/>
      <c r="F77" s="245"/>
    </row>
    <row r="78" spans="1:7">
      <c r="A78" s="245"/>
      <c r="B78" s="245"/>
      <c r="C78" s="245"/>
      <c r="D78" s="245"/>
      <c r="E78" s="245"/>
      <c r="F78" s="245"/>
    </row>
    <row r="79" spans="1:7">
      <c r="A79" s="245"/>
      <c r="B79" s="245"/>
      <c r="C79" s="245"/>
      <c r="D79" s="245"/>
      <c r="E79" s="245"/>
      <c r="F79" s="245"/>
    </row>
    <row r="80" spans="1:7">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row r="86" spans="1:6">
      <c r="A86" s="245"/>
      <c r="B86" s="245"/>
      <c r="C86" s="245"/>
      <c r="D86" s="245"/>
      <c r="E86" s="245"/>
      <c r="F86" s="245"/>
    </row>
    <row r="87" spans="1:6">
      <c r="A87" s="245"/>
      <c r="B87" s="245"/>
      <c r="C87" s="245"/>
      <c r="D87" s="245"/>
      <c r="E87" s="245"/>
      <c r="F87" s="245"/>
    </row>
    <row r="88" spans="1:6">
      <c r="A88" s="245"/>
      <c r="B88" s="245"/>
      <c r="C88" s="245"/>
      <c r="D88" s="245"/>
      <c r="E88" s="245"/>
      <c r="F88" s="245"/>
    </row>
    <row r="89" spans="1:6">
      <c r="A89" s="245"/>
      <c r="B89" s="245"/>
      <c r="C89" s="245"/>
      <c r="D89" s="245"/>
      <c r="E89" s="245"/>
      <c r="F89" s="245"/>
    </row>
    <row r="90" spans="1:6">
      <c r="A90" s="245"/>
      <c r="B90" s="245"/>
      <c r="C90" s="245"/>
      <c r="D90" s="245"/>
      <c r="E90" s="245"/>
      <c r="F90" s="245"/>
    </row>
    <row r="91" spans="1:6">
      <c r="A91" s="245"/>
      <c r="B91" s="245"/>
      <c r="C91" s="245"/>
      <c r="D91" s="245"/>
      <c r="E91" s="245"/>
      <c r="F91" s="245"/>
    </row>
    <row r="92" spans="1:6">
      <c r="A92" s="245"/>
      <c r="B92" s="245"/>
      <c r="C92" s="245"/>
      <c r="D92" s="245"/>
      <c r="E92" s="245"/>
      <c r="F92" s="245"/>
    </row>
    <row r="93" spans="1:6">
      <c r="A93" s="245"/>
      <c r="B93" s="245"/>
      <c r="C93" s="245"/>
      <c r="D93" s="245"/>
      <c r="E93" s="245"/>
      <c r="F93" s="245"/>
    </row>
  </sheetData>
  <pageMargins left="0.70866141732283472" right="0.70866141732283472" top="0.74803149606299213" bottom="0.74803149606299213" header="0.31496062992125984" footer="0.31496062992125984"/>
  <pageSetup paperSize="9" scale="88" firstPageNumber="8" orientation="portrait" useFirstPageNumber="1" r:id="rId1"/>
  <headerFooter>
    <oddFooter>&amp;L&amp;8______________________________________________________&amp;"-,Italic"
Arion Bank Factbook 31.03.2016&amp;C&amp;8&amp;P&amp;R&amp;8__________________________&amp;"-,Italic"____________________________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heetViews>
  <sheetFormatPr defaultRowHeight="15"/>
  <cols>
    <col min="1" max="1" width="42.28515625" style="251" customWidth="1"/>
    <col min="2" max="10" width="9" style="251" customWidth="1"/>
    <col min="11" max="11" width="40.28515625" style="251" customWidth="1"/>
    <col min="12" max="16384" width="9.140625" style="251"/>
  </cols>
  <sheetData>
    <row r="1" spans="1:11" ht="27.75" customHeight="1">
      <c r="A1" s="258" t="s">
        <v>339</v>
      </c>
      <c r="B1" s="259"/>
      <c r="C1" s="259"/>
      <c r="D1" s="259"/>
      <c r="E1" s="259"/>
      <c r="F1" s="259"/>
      <c r="G1" s="259"/>
      <c r="H1" s="259"/>
      <c r="I1" s="259"/>
      <c r="J1" s="259"/>
      <c r="K1" s="245"/>
    </row>
    <row r="2" spans="1:11" ht="15.75" thickBot="1">
      <c r="A2" s="249" t="s">
        <v>319</v>
      </c>
      <c r="B2" s="250" t="s">
        <v>279</v>
      </c>
      <c r="C2" s="250" t="s">
        <v>278</v>
      </c>
      <c r="D2" s="250" t="s">
        <v>277</v>
      </c>
      <c r="E2" s="250" t="s">
        <v>276</v>
      </c>
      <c r="F2" s="250" t="s">
        <v>275</v>
      </c>
      <c r="G2" s="250" t="s">
        <v>274</v>
      </c>
      <c r="H2" s="250" t="s">
        <v>273</v>
      </c>
      <c r="I2" s="250" t="s">
        <v>272</v>
      </c>
      <c r="J2" s="250" t="s">
        <v>271</v>
      </c>
      <c r="K2" s="245"/>
    </row>
    <row r="3" spans="1:11" ht="15.75" thickTop="1">
      <c r="A3" s="277"/>
      <c r="B3" s="278"/>
      <c r="C3" s="278"/>
      <c r="D3" s="278"/>
      <c r="E3" s="278"/>
      <c r="F3" s="278"/>
      <c r="G3" s="278"/>
      <c r="H3" s="278"/>
      <c r="I3" s="278"/>
      <c r="J3" s="278"/>
      <c r="K3" s="245"/>
    </row>
    <row r="4" spans="1:11">
      <c r="A4" s="252" t="s">
        <v>118</v>
      </c>
      <c r="B4" s="254"/>
      <c r="C4" s="254"/>
      <c r="D4" s="254"/>
      <c r="E4" s="254"/>
      <c r="F4" s="254"/>
      <c r="G4" s="254"/>
      <c r="H4" s="254"/>
      <c r="I4" s="254"/>
      <c r="J4" s="254"/>
      <c r="K4" s="245"/>
    </row>
    <row r="5" spans="1:11">
      <c r="A5" s="279" t="s">
        <v>129</v>
      </c>
      <c r="B5" s="266">
        <v>5.67303113352879E-2</v>
      </c>
      <c r="C5" s="266">
        <v>0.51571535146453207</v>
      </c>
      <c r="D5" s="266">
        <v>0.14152246949547051</v>
      </c>
      <c r="E5" s="266">
        <v>0.10223394029503013</v>
      </c>
      <c r="F5" s="266">
        <v>0.35142472203468833</v>
      </c>
      <c r="G5" s="266">
        <v>0.14810959596004414</v>
      </c>
      <c r="H5" s="266">
        <v>0.13291390445646317</v>
      </c>
      <c r="I5" s="266">
        <v>0.38490981229303817</v>
      </c>
      <c r="J5" s="266">
        <v>7.8289459233880421E-2</v>
      </c>
      <c r="K5" s="245"/>
    </row>
    <row r="6" spans="1:11">
      <c r="A6" s="279" t="s">
        <v>130</v>
      </c>
      <c r="B6" s="266">
        <v>1.1355863854183301E-2</v>
      </c>
      <c r="C6" s="266">
        <v>9.9667987219723031E-2</v>
      </c>
      <c r="D6" s="266">
        <v>2.4705974059912261E-2</v>
      </c>
      <c r="E6" s="266">
        <v>1.7970053179074075E-2</v>
      </c>
      <c r="F6" s="266">
        <v>6.2963924412947403E-2</v>
      </c>
      <c r="G6" s="266">
        <v>2.5664668910249988E-2</v>
      </c>
      <c r="H6" s="266">
        <v>2.2273768724239806E-2</v>
      </c>
      <c r="I6" s="266">
        <v>6.3282484279796991E-2</v>
      </c>
      <c r="J6" s="266">
        <v>1.2296645360176717E-2</v>
      </c>
      <c r="K6" s="245"/>
    </row>
    <row r="7" spans="1:11">
      <c r="A7" s="279" t="s">
        <v>341</v>
      </c>
      <c r="B7" s="266">
        <v>1.4942720865775961E-2</v>
      </c>
      <c r="C7" s="266">
        <v>0.12548932464800924</v>
      </c>
      <c r="D7" s="266">
        <v>3.3134903175769281E-2</v>
      </c>
      <c r="E7" s="266">
        <v>2.4288725625678066E-2</v>
      </c>
      <c r="F7" s="266">
        <v>8.3703600754152258E-2</v>
      </c>
      <c r="G7" s="266">
        <v>3.345063877336435E-2</v>
      </c>
      <c r="H7" s="266">
        <v>2.9185779896631368E-2</v>
      </c>
      <c r="I7" s="266">
        <v>8.175408469327744E-2</v>
      </c>
      <c r="J7" s="266">
        <v>1.5888123211979591E-2</v>
      </c>
      <c r="K7" s="245"/>
    </row>
    <row r="8" spans="1:11">
      <c r="A8" s="279" t="s">
        <v>342</v>
      </c>
      <c r="B8" s="265">
        <v>1.2416895776055985</v>
      </c>
      <c r="C8" s="265">
        <v>8.2050000000000001</v>
      </c>
      <c r="D8" s="265">
        <v>3.1315</v>
      </c>
      <c r="E8" s="265">
        <v>2.2155</v>
      </c>
      <c r="F8" s="265">
        <v>7.4291427143214195</v>
      </c>
      <c r="G8" s="265">
        <v>3.0474999999999999</v>
      </c>
      <c r="H8" s="265">
        <v>2.551362159460135</v>
      </c>
      <c r="I8" s="265">
        <v>7.2286224910750008</v>
      </c>
      <c r="J8" s="265">
        <v>1.4045000000000001</v>
      </c>
      <c r="K8" s="245"/>
    </row>
    <row r="9" spans="1:11">
      <c r="A9" s="279" t="s">
        <v>331</v>
      </c>
      <c r="B9" s="265">
        <v>1.1897025743564109</v>
      </c>
      <c r="C9" s="265">
        <v>8.1635000000000009</v>
      </c>
      <c r="D9" s="265">
        <v>3.1240000000000001</v>
      </c>
      <c r="E9" s="265">
        <v>2.1760000000000002</v>
      </c>
      <c r="F9" s="265">
        <v>7.3376655836040987</v>
      </c>
      <c r="G9" s="265">
        <v>2.927</v>
      </c>
      <c r="H9" s="265">
        <v>2.5178705323669082</v>
      </c>
      <c r="I9" s="265">
        <v>4.0121755070750007</v>
      </c>
      <c r="J9" s="265">
        <v>1.3585</v>
      </c>
      <c r="K9" s="245"/>
    </row>
    <row r="10" spans="1:11">
      <c r="A10" s="246"/>
      <c r="B10" s="260"/>
      <c r="C10" s="260"/>
      <c r="D10" s="260"/>
      <c r="E10" s="260"/>
      <c r="F10" s="260"/>
      <c r="G10" s="260"/>
      <c r="H10" s="260"/>
      <c r="I10" s="260"/>
      <c r="J10" s="260"/>
      <c r="K10" s="245"/>
    </row>
    <row r="11" spans="1:11">
      <c r="A11" s="252" t="s">
        <v>9</v>
      </c>
      <c r="B11" s="260"/>
      <c r="C11" s="260"/>
      <c r="D11" s="260"/>
      <c r="E11" s="260"/>
      <c r="F11" s="260"/>
      <c r="G11" s="260"/>
      <c r="H11" s="260"/>
      <c r="I11" s="260"/>
      <c r="J11" s="260"/>
      <c r="K11" s="245"/>
    </row>
    <row r="12" spans="1:11" s="244" customFormat="1">
      <c r="A12" s="279" t="s">
        <v>382</v>
      </c>
      <c r="B12" s="266">
        <v>3.1450070923791373E-2</v>
      </c>
      <c r="C12" s="266">
        <v>2.9312200899661814E-2</v>
      </c>
      <c r="D12" s="266">
        <v>3.1247494483804386E-2</v>
      </c>
      <c r="E12" s="266">
        <v>3.2724380367336256E-2</v>
      </c>
      <c r="F12" s="266">
        <v>2.6220036206274461E-2</v>
      </c>
      <c r="G12" s="266">
        <v>2.7574066772018093E-2</v>
      </c>
      <c r="H12" s="266">
        <v>2.9381069774052204E-2</v>
      </c>
      <c r="I12" s="266">
        <v>3.0616010702196696E-2</v>
      </c>
      <c r="J12" s="266">
        <v>2.6244768702419787E-2</v>
      </c>
      <c r="K12" s="245"/>
    </row>
    <row r="13" spans="1:11">
      <c r="A13" s="279" t="s">
        <v>343</v>
      </c>
      <c r="B13" s="266">
        <v>2.852646520829917E-2</v>
      </c>
      <c r="C13" s="266">
        <v>2.6547639800467263E-2</v>
      </c>
      <c r="D13" s="266">
        <v>2.8673264165985094E-2</v>
      </c>
      <c r="E13" s="266">
        <v>2.9879701095042139E-2</v>
      </c>
      <c r="F13" s="266">
        <v>2.3871305307725035E-2</v>
      </c>
      <c r="G13" s="266">
        <v>2.5208069422297957E-2</v>
      </c>
      <c r="H13" s="266">
        <v>2.6832158500156685E-2</v>
      </c>
      <c r="I13" s="266">
        <v>2.7555931971204428E-2</v>
      </c>
      <c r="J13" s="266">
        <v>2.3431702354504369E-2</v>
      </c>
      <c r="K13" s="245"/>
    </row>
    <row r="14" spans="1:11">
      <c r="A14" s="267"/>
      <c r="B14" s="266"/>
      <c r="C14" s="266"/>
      <c r="D14" s="266"/>
      <c r="E14" s="266"/>
      <c r="F14" s="266"/>
      <c r="G14" s="266"/>
      <c r="H14" s="266"/>
      <c r="I14" s="266"/>
      <c r="J14" s="266"/>
      <c r="K14" s="245"/>
    </row>
    <row r="15" spans="1:11">
      <c r="A15" s="252" t="s">
        <v>119</v>
      </c>
      <c r="B15" s="266"/>
      <c r="C15" s="266"/>
      <c r="D15" s="266"/>
      <c r="E15" s="266"/>
      <c r="F15" s="266"/>
      <c r="G15" s="266"/>
      <c r="H15" s="266"/>
      <c r="I15" s="266"/>
      <c r="J15" s="266"/>
      <c r="K15" s="245"/>
    </row>
    <row r="16" spans="1:11">
      <c r="A16" s="279" t="s">
        <v>131</v>
      </c>
      <c r="B16" s="266">
        <v>0.60662645625051637</v>
      </c>
      <c r="C16" s="266">
        <v>0.24487934322912347</v>
      </c>
      <c r="D16" s="266">
        <v>0.43089828731212865</v>
      </c>
      <c r="E16" s="266">
        <v>0.47470435938702682</v>
      </c>
      <c r="F16" s="266">
        <v>0.29337495982737249</v>
      </c>
      <c r="G16" s="266">
        <v>0.53484088166169086</v>
      </c>
      <c r="H16" s="266">
        <v>0.45007570324328633</v>
      </c>
      <c r="I16" s="266">
        <v>0.40528915245743019</v>
      </c>
      <c r="J16" s="266">
        <v>0.69026611401135662</v>
      </c>
      <c r="K16" s="245"/>
    </row>
    <row r="17" spans="1:11">
      <c r="A17" s="279" t="s">
        <v>132</v>
      </c>
      <c r="B17" s="266">
        <v>2.8797099898162037E-2</v>
      </c>
      <c r="C17" s="266">
        <v>3.5076143324733702E-2</v>
      </c>
      <c r="D17" s="266">
        <v>2.485123739020418E-2</v>
      </c>
      <c r="E17" s="266">
        <v>2.7422063342636076E-2</v>
      </c>
      <c r="F17" s="266">
        <v>2.6376904879191247E-2</v>
      </c>
      <c r="G17" s="266">
        <v>3.5907958811664489E-2</v>
      </c>
      <c r="H17" s="266">
        <v>2.3892169511096475E-2</v>
      </c>
      <c r="I17" s="266">
        <v>2.8809645912545135E-2</v>
      </c>
      <c r="J17" s="266">
        <v>2.6478721099490982E-2</v>
      </c>
      <c r="K17" s="245"/>
    </row>
    <row r="18" spans="1:11">
      <c r="A18" s="279" t="s">
        <v>399</v>
      </c>
      <c r="B18" s="274">
        <v>1163</v>
      </c>
      <c r="C18" s="274">
        <v>1147</v>
      </c>
      <c r="D18" s="274">
        <v>1151</v>
      </c>
      <c r="E18" s="274">
        <v>1123</v>
      </c>
      <c r="F18" s="274">
        <v>1112</v>
      </c>
      <c r="G18" s="274">
        <v>1120</v>
      </c>
      <c r="H18" s="274">
        <v>1135</v>
      </c>
      <c r="I18" s="274">
        <v>1118</v>
      </c>
      <c r="J18" s="274">
        <v>1140</v>
      </c>
    </row>
    <row r="19" spans="1:11">
      <c r="A19" s="246"/>
      <c r="B19" s="266"/>
      <c r="C19" s="266"/>
      <c r="D19" s="266"/>
      <c r="E19" s="266"/>
      <c r="F19" s="266"/>
      <c r="G19" s="266"/>
      <c r="H19" s="266"/>
      <c r="I19" s="266"/>
      <c r="J19" s="266"/>
      <c r="K19" s="245"/>
    </row>
    <row r="20" spans="1:11">
      <c r="A20" s="252" t="s">
        <v>121</v>
      </c>
      <c r="B20" s="266"/>
      <c r="C20" s="266"/>
      <c r="D20" s="266"/>
      <c r="E20" s="266"/>
      <c r="F20" s="266"/>
      <c r="G20" s="266"/>
      <c r="H20" s="266"/>
      <c r="I20" s="266"/>
      <c r="J20" s="266"/>
      <c r="K20" s="245"/>
    </row>
    <row r="21" spans="1:11">
      <c r="A21" s="279" t="s">
        <v>161</v>
      </c>
      <c r="B21" s="266">
        <v>2.0851469269028807E-2</v>
      </c>
      <c r="C21" s="266">
        <v>2.5319305658822001E-2</v>
      </c>
      <c r="D21" s="266">
        <v>3.2389156585744761E-2</v>
      </c>
      <c r="E21" s="266">
        <v>3.2779244870048185E-2</v>
      </c>
      <c r="F21" s="266">
        <v>3.2171235921412404E-2</v>
      </c>
      <c r="G21" s="266">
        <v>4.385427485034149E-2</v>
      </c>
      <c r="H21" s="266">
        <v>4.6078868011037999E-2</v>
      </c>
      <c r="I21" s="266">
        <v>5.3714968691327747E-2</v>
      </c>
      <c r="J21" s="266">
        <v>6.1182871209329498E-2</v>
      </c>
      <c r="K21" s="245"/>
    </row>
    <row r="22" spans="1:11">
      <c r="A22" s="279" t="s">
        <v>383</v>
      </c>
      <c r="B22" s="266">
        <v>1.6E-2</v>
      </c>
      <c r="C22" s="266">
        <v>2.5999999999999999E-2</v>
      </c>
      <c r="D22" s="266">
        <v>2.5999999999999999E-2</v>
      </c>
      <c r="E22" s="266">
        <v>3.5999999999999997E-2</v>
      </c>
      <c r="F22" s="266">
        <v>3.5999999999999997E-2</v>
      </c>
      <c r="G22" s="266">
        <v>3.5999999999999997E-2</v>
      </c>
      <c r="H22" s="266">
        <v>3.6403390755104986E-2</v>
      </c>
      <c r="I22" s="266">
        <v>3.1E-2</v>
      </c>
      <c r="J22" s="266">
        <v>4.2000000000000003E-2</v>
      </c>
      <c r="K22" s="245"/>
    </row>
    <row r="23" spans="1:11">
      <c r="A23" s="279" t="s">
        <v>313</v>
      </c>
      <c r="B23" s="266">
        <v>0.91726591760299625</v>
      </c>
      <c r="C23" s="266">
        <v>0.90720076584796716</v>
      </c>
      <c r="D23" s="266">
        <v>0.85458257713248642</v>
      </c>
      <c r="E23" s="266">
        <v>0.83394166181026286</v>
      </c>
      <c r="F23" s="266">
        <v>0.80357905005792329</v>
      </c>
      <c r="G23" s="266">
        <v>0.7555360480262785</v>
      </c>
      <c r="H23" s="266">
        <v>0.67006895188196625</v>
      </c>
      <c r="I23" s="266">
        <v>0.61438305336301691</v>
      </c>
      <c r="J23" s="266">
        <v>0.62911238566341865</v>
      </c>
      <c r="K23" s="245"/>
    </row>
    <row r="24" spans="1:11">
      <c r="A24" s="279" t="s">
        <v>312</v>
      </c>
      <c r="B24" s="266">
        <v>3.7422159805236582E-2</v>
      </c>
      <c r="C24" s="266">
        <v>4.7367757276201621E-2</v>
      </c>
      <c r="D24" s="266">
        <v>4.4128983171320163E-2</v>
      </c>
      <c r="E24" s="266">
        <v>4.7350159973625773E-2</v>
      </c>
      <c r="F24" s="266">
        <v>4.8886848749139317E-2</v>
      </c>
      <c r="G24" s="266">
        <v>5.2729341428234398E-2</v>
      </c>
      <c r="H24" s="266">
        <v>5.9862619113489397E-2</v>
      </c>
      <c r="I24" s="266">
        <v>6.7334831379009599E-2</v>
      </c>
      <c r="J24" s="266">
        <v>7.0220748965426377E-2</v>
      </c>
      <c r="K24" s="245"/>
    </row>
    <row r="25" spans="1:11">
      <c r="A25" s="279" t="s">
        <v>122</v>
      </c>
      <c r="B25" s="266">
        <v>6.0919632057475949E-2</v>
      </c>
      <c r="C25" s="266">
        <v>6.2115005009274596E-2</v>
      </c>
      <c r="D25" s="266">
        <v>6.9401321180796394E-2</v>
      </c>
      <c r="E25" s="266">
        <v>0.10035567445258231</v>
      </c>
      <c r="F25" s="266">
        <v>7.0625266402177117E-2</v>
      </c>
      <c r="G25" s="266">
        <v>7.1613296263225643E-2</v>
      </c>
      <c r="H25" s="266">
        <v>6.1371648881320726E-2</v>
      </c>
      <c r="I25" s="266">
        <v>6.4683472235681758E-2</v>
      </c>
      <c r="J25" s="266">
        <v>8.9748887571342167E-2</v>
      </c>
      <c r="K25" s="245"/>
    </row>
    <row r="26" spans="1:11">
      <c r="A26" s="279" t="s">
        <v>34</v>
      </c>
      <c r="B26" s="266">
        <v>0.71512564059481198</v>
      </c>
      <c r="C26" s="266">
        <v>0.79908655264680195</v>
      </c>
      <c r="D26" s="266">
        <v>0.73319367356518528</v>
      </c>
      <c r="E26" s="266">
        <v>0.74462146587879363</v>
      </c>
      <c r="F26" s="266">
        <v>0.72549880955964141</v>
      </c>
      <c r="G26" s="266">
        <v>0.7454042932064997</v>
      </c>
      <c r="H26" s="266">
        <v>0.77439441145635379</v>
      </c>
      <c r="I26" s="266">
        <v>0.73948947160018264</v>
      </c>
      <c r="J26" s="266">
        <v>0.77347623204558069</v>
      </c>
      <c r="K26" s="245"/>
    </row>
    <row r="27" spans="1:11">
      <c r="A27" s="246"/>
      <c r="B27" s="266"/>
      <c r="C27" s="266"/>
      <c r="D27" s="266"/>
      <c r="E27" s="266"/>
      <c r="F27" s="266"/>
      <c r="G27" s="262"/>
      <c r="H27" s="262"/>
      <c r="I27" s="262"/>
      <c r="J27" s="262"/>
      <c r="K27" s="245"/>
    </row>
    <row r="28" spans="1:11">
      <c r="A28" s="252" t="s">
        <v>125</v>
      </c>
      <c r="B28" s="264"/>
      <c r="C28" s="264"/>
      <c r="D28" s="264"/>
      <c r="E28" s="264"/>
      <c r="F28" s="264"/>
      <c r="G28" s="262"/>
      <c r="H28" s="262"/>
      <c r="I28" s="262"/>
      <c r="J28" s="262"/>
      <c r="K28" s="245"/>
    </row>
    <row r="29" spans="1:11">
      <c r="A29" s="279" t="s">
        <v>126</v>
      </c>
      <c r="B29" s="266">
        <v>0.19896879989127522</v>
      </c>
      <c r="C29" s="266">
        <v>0.19968930956556039</v>
      </c>
      <c r="D29" s="266">
        <v>0.17315320466358139</v>
      </c>
      <c r="E29" s="266">
        <v>0.17279727966354264</v>
      </c>
      <c r="F29" s="266">
        <v>0.17635292911239342</v>
      </c>
      <c r="G29" s="266">
        <v>0.17372359453180983</v>
      </c>
      <c r="H29" s="266">
        <v>0.16957195306534958</v>
      </c>
      <c r="I29" s="266">
        <v>0.16284947787320572</v>
      </c>
      <c r="J29" s="266">
        <v>0.15840323822711461</v>
      </c>
      <c r="K29" s="245"/>
    </row>
    <row r="30" spans="1:11">
      <c r="A30" s="267"/>
      <c r="B30" s="264"/>
      <c r="C30" s="264"/>
      <c r="D30" s="264"/>
      <c r="E30" s="264"/>
      <c r="F30" s="264"/>
      <c r="G30" s="263"/>
      <c r="H30" s="263"/>
      <c r="I30" s="262"/>
      <c r="J30" s="262"/>
      <c r="K30" s="245"/>
    </row>
    <row r="31" spans="1:11">
      <c r="A31" s="252" t="s">
        <v>120</v>
      </c>
      <c r="B31" s="264"/>
      <c r="C31" s="264"/>
      <c r="D31" s="264"/>
      <c r="E31" s="264"/>
      <c r="F31" s="264"/>
      <c r="G31" s="263"/>
      <c r="H31" s="263"/>
      <c r="I31" s="262"/>
      <c r="J31" s="262"/>
      <c r="K31" s="245"/>
    </row>
    <row r="32" spans="1:11">
      <c r="A32" s="279" t="s">
        <v>316</v>
      </c>
      <c r="B32" s="266">
        <v>1.5341487860254863</v>
      </c>
      <c r="C32" s="266">
        <v>1.3449343096017032</v>
      </c>
      <c r="D32" s="266">
        <v>1.45</v>
      </c>
      <c r="E32" s="266">
        <v>1.38</v>
      </c>
      <c r="F32" s="266">
        <v>1.9201420410000001</v>
      </c>
      <c r="G32" s="266">
        <v>1.74</v>
      </c>
      <c r="H32" s="266">
        <v>1.37074893368619</v>
      </c>
      <c r="I32" s="266">
        <v>1.84</v>
      </c>
      <c r="J32" s="266">
        <v>1.3</v>
      </c>
      <c r="K32" s="245"/>
    </row>
    <row r="33" spans="1:11">
      <c r="A33" s="279" t="s">
        <v>44</v>
      </c>
      <c r="B33" s="266">
        <v>1.6019375351336975</v>
      </c>
      <c r="C33" s="266">
        <v>1.4495665301964942</v>
      </c>
      <c r="D33" s="266">
        <v>1.3491013214830585</v>
      </c>
      <c r="E33" s="266">
        <v>1.4124995125618975</v>
      </c>
      <c r="F33" s="266">
        <v>1.3773165491421731</v>
      </c>
      <c r="G33" s="266">
        <v>1.4231803750695444</v>
      </c>
      <c r="H33" s="266">
        <v>1.3524849266331109</v>
      </c>
      <c r="I33" s="266">
        <v>1.3434122947373446</v>
      </c>
      <c r="J33" s="266">
        <v>1.3647519998300277</v>
      </c>
      <c r="K33" s="245"/>
    </row>
    <row r="34" spans="1:11">
      <c r="A34" s="279" t="s">
        <v>242</v>
      </c>
      <c r="B34" s="266">
        <v>1.2589424534422773</v>
      </c>
      <c r="C34" s="266">
        <v>1.1596960114563803</v>
      </c>
      <c r="D34" s="266">
        <v>1.0855902133836244</v>
      </c>
      <c r="E34" s="266">
        <v>1.1523874953880029</v>
      </c>
      <c r="F34" s="266">
        <v>1.1007515987011047</v>
      </c>
      <c r="G34" s="266">
        <v>1.1395193658755816</v>
      </c>
      <c r="H34" s="266">
        <v>1.0956800680165104</v>
      </c>
      <c r="I34" s="266">
        <v>1.0614339303889173</v>
      </c>
      <c r="J34" s="266">
        <v>1.0810892783063315</v>
      </c>
      <c r="K34" s="245"/>
    </row>
    <row r="35" spans="1:11">
      <c r="A35" s="279" t="s">
        <v>123</v>
      </c>
      <c r="B35" s="266">
        <v>0.7016609035768947</v>
      </c>
      <c r="C35" s="266">
        <v>0.67395643371002711</v>
      </c>
      <c r="D35" s="266">
        <v>0.65239799960323985</v>
      </c>
      <c r="E35" s="266">
        <v>0.63987579120783833</v>
      </c>
      <c r="F35" s="266">
        <v>0.62040475660760619</v>
      </c>
      <c r="G35" s="266">
        <v>0.64363298900234556</v>
      </c>
      <c r="H35" s="266">
        <v>0.66389379240316826</v>
      </c>
      <c r="I35" s="266">
        <v>0.64557776575885373</v>
      </c>
      <c r="J35" s="266">
        <v>0.64376572929204512</v>
      </c>
      <c r="K35" s="245"/>
    </row>
    <row r="36" spans="1:11">
      <c r="A36" s="279" t="s">
        <v>124</v>
      </c>
      <c r="B36" s="266">
        <v>0.24066500927223106</v>
      </c>
      <c r="C36" s="266">
        <v>0.19535905572866558</v>
      </c>
      <c r="D36" s="266">
        <v>0.17191250014586762</v>
      </c>
      <c r="E36" s="266">
        <v>0.16644086534292898</v>
      </c>
      <c r="F36" s="266">
        <v>0.1715825211916005</v>
      </c>
      <c r="G36" s="266">
        <v>0.18257464512971119</v>
      </c>
      <c r="H36" s="266">
        <v>0.1704904905455811</v>
      </c>
      <c r="I36" s="266">
        <v>0.18203855442746167</v>
      </c>
      <c r="J36" s="266">
        <v>0.18261024182076813</v>
      </c>
      <c r="K36" s="245"/>
    </row>
    <row r="37" spans="1:11">
      <c r="A37" s="245"/>
      <c r="B37" s="264"/>
      <c r="C37" s="264"/>
      <c r="D37" s="264"/>
      <c r="E37" s="264"/>
      <c r="F37" s="264"/>
      <c r="G37" s="263"/>
      <c r="H37" s="263"/>
      <c r="I37" s="262"/>
      <c r="J37" s="262"/>
      <c r="K37" s="245"/>
    </row>
    <row r="38" spans="1:11">
      <c r="A38" s="252" t="s">
        <v>345</v>
      </c>
      <c r="B38" s="263"/>
      <c r="C38" s="263"/>
      <c r="D38" s="263"/>
      <c r="E38" s="263"/>
      <c r="F38" s="263"/>
      <c r="G38" s="263"/>
      <c r="H38" s="263"/>
      <c r="I38" s="262"/>
      <c r="J38" s="262"/>
      <c r="K38" s="245"/>
    </row>
    <row r="39" spans="1:11">
      <c r="A39" s="279" t="s">
        <v>373</v>
      </c>
      <c r="B39" s="266">
        <v>0.2576119894016039</v>
      </c>
      <c r="C39" s="266">
        <v>0.23424981216990484</v>
      </c>
      <c r="D39" s="266">
        <v>0.21390518833573602</v>
      </c>
      <c r="E39" s="266">
        <v>0.21780328600595703</v>
      </c>
      <c r="F39" s="266">
        <v>0.19129304618492635</v>
      </c>
      <c r="G39" s="266">
        <v>0.21817215269895548</v>
      </c>
      <c r="H39" s="266">
        <v>0.20342428109148275</v>
      </c>
      <c r="I39" s="266">
        <v>0.21135729848425908</v>
      </c>
      <c r="J39" s="266">
        <v>0.18182832347980513</v>
      </c>
      <c r="K39" s="245"/>
    </row>
    <row r="40" spans="1:11">
      <c r="A40" s="279" t="s">
        <v>110</v>
      </c>
      <c r="B40" s="266">
        <v>8.3880105983961117E-3</v>
      </c>
      <c r="C40" s="266">
        <v>7.750187830095151E-3</v>
      </c>
      <c r="D40" s="266">
        <v>1.3094811664263989E-2</v>
      </c>
      <c r="E40" s="266">
        <v>1.4196713994042987E-2</v>
      </c>
      <c r="F40" s="266">
        <v>2.7706953815073654E-2</v>
      </c>
      <c r="G40" s="266">
        <v>4.4827847301044527E-2</v>
      </c>
      <c r="H40" s="266">
        <v>4.2575718908517246E-2</v>
      </c>
      <c r="I40" s="266">
        <v>4.4642701515740929E-2</v>
      </c>
      <c r="J40" s="266">
        <v>4.3171676520194879E-2</v>
      </c>
      <c r="K40" s="245"/>
    </row>
    <row r="41" spans="1:11">
      <c r="A41" s="279" t="s">
        <v>400</v>
      </c>
      <c r="B41" s="266">
        <v>0.26600000000000001</v>
      </c>
      <c r="C41" s="266">
        <v>0.24199999999999999</v>
      </c>
      <c r="D41" s="266">
        <v>0.22700000000000001</v>
      </c>
      <c r="E41" s="266">
        <v>0.23200000000000001</v>
      </c>
      <c r="F41" s="266">
        <v>0.219</v>
      </c>
      <c r="G41" s="266">
        <v>0.26300000000000001</v>
      </c>
      <c r="H41" s="266">
        <v>0.246</v>
      </c>
      <c r="I41" s="266">
        <v>0.25600000000000001</v>
      </c>
      <c r="J41" s="266">
        <v>0.22500000000000001</v>
      </c>
      <c r="K41" s="245"/>
    </row>
    <row r="42" spans="1:11">
      <c r="A42" s="279" t="s">
        <v>390</v>
      </c>
      <c r="B42" s="266">
        <v>0.17311778124732846</v>
      </c>
      <c r="C42" s="266">
        <v>0.16746585918578816</v>
      </c>
      <c r="D42" s="266">
        <v>0.15003144060008194</v>
      </c>
      <c r="E42" s="266">
        <v>0.15402076458972058</v>
      </c>
      <c r="F42" s="266">
        <v>0.14520893978622743</v>
      </c>
      <c r="G42" s="266">
        <v>0.15437919434088676</v>
      </c>
      <c r="H42" s="266" t="s">
        <v>111</v>
      </c>
      <c r="I42" s="266" t="s">
        <v>111</v>
      </c>
      <c r="J42" s="266" t="s">
        <v>111</v>
      </c>
      <c r="K42" s="245"/>
    </row>
    <row r="43" spans="1:11">
      <c r="A43" s="245"/>
      <c r="B43" s="245"/>
      <c r="C43" s="245"/>
      <c r="D43" s="245"/>
      <c r="E43" s="245"/>
      <c r="F43" s="245"/>
      <c r="G43" s="245"/>
      <c r="H43" s="245"/>
      <c r="K43" s="245"/>
    </row>
    <row r="44" spans="1:11">
      <c r="A44" s="287" t="s">
        <v>404</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31.03.2016&amp;C&amp;8&amp;P&amp;R&amp;8______________________________________________________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92"/>
  <sheetViews>
    <sheetView zoomScaleNormal="100" workbookViewId="0"/>
  </sheetViews>
  <sheetFormatPr defaultRowHeight="15"/>
  <cols>
    <col min="1" max="1" width="45.7109375" style="251" customWidth="1"/>
    <col min="2" max="17" width="9.140625" style="251"/>
    <col min="18" max="18" width="12" style="251" bestFit="1" customWidth="1"/>
    <col min="19" max="16384" width="9.140625" style="251"/>
  </cols>
  <sheetData>
    <row r="1" spans="1:10" ht="27.75" customHeight="1">
      <c r="A1" s="258" t="s">
        <v>335</v>
      </c>
      <c r="B1" s="248"/>
      <c r="C1" s="248"/>
      <c r="D1" s="248"/>
      <c r="E1" s="248"/>
      <c r="F1" s="248"/>
      <c r="G1" s="248"/>
      <c r="H1" s="248"/>
      <c r="I1" s="248"/>
      <c r="J1" s="248"/>
    </row>
    <row r="2" spans="1:10" ht="15.75" thickBot="1">
      <c r="A2" s="249" t="s">
        <v>319</v>
      </c>
      <c r="B2" s="250" t="s">
        <v>279</v>
      </c>
      <c r="C2" s="250" t="s">
        <v>278</v>
      </c>
      <c r="D2" s="250" t="s">
        <v>277</v>
      </c>
      <c r="E2" s="250" t="s">
        <v>276</v>
      </c>
      <c r="F2" s="250" t="s">
        <v>275</v>
      </c>
      <c r="G2" s="250" t="s">
        <v>274</v>
      </c>
      <c r="H2" s="250" t="s">
        <v>273</v>
      </c>
      <c r="I2" s="250" t="s">
        <v>272</v>
      </c>
      <c r="J2" s="250" t="s">
        <v>271</v>
      </c>
    </row>
    <row r="3" spans="1:10" ht="15.75" thickTop="1">
      <c r="A3" s="277"/>
      <c r="B3" s="278"/>
      <c r="C3" s="278"/>
      <c r="D3" s="278"/>
      <c r="E3" s="278"/>
      <c r="F3" s="278"/>
      <c r="G3" s="278"/>
      <c r="H3" s="278"/>
      <c r="I3" s="278"/>
      <c r="J3" s="278"/>
    </row>
    <row r="4" spans="1:10">
      <c r="A4" s="279" t="s">
        <v>83</v>
      </c>
      <c r="B4" s="254">
        <v>14870</v>
      </c>
      <c r="C4" s="254">
        <v>11738</v>
      </c>
      <c r="D4" s="254">
        <v>15148</v>
      </c>
      <c r="E4" s="254">
        <v>16016</v>
      </c>
      <c r="F4" s="254">
        <v>11644</v>
      </c>
      <c r="G4" s="254">
        <v>10835</v>
      </c>
      <c r="H4" s="254">
        <v>13155</v>
      </c>
      <c r="I4" s="254">
        <v>13990</v>
      </c>
      <c r="J4" s="254">
        <v>12891</v>
      </c>
    </row>
    <row r="5" spans="1:10">
      <c r="A5" s="279" t="s">
        <v>84</v>
      </c>
      <c r="B5" s="255">
        <v>-7597</v>
      </c>
      <c r="C5" s="255">
        <v>-5033</v>
      </c>
      <c r="D5" s="255">
        <v>-8036</v>
      </c>
      <c r="E5" s="255">
        <v>-8624</v>
      </c>
      <c r="F5" s="255">
        <v>-5861</v>
      </c>
      <c r="G5" s="255">
        <v>-4924</v>
      </c>
      <c r="H5" s="255">
        <v>-6812</v>
      </c>
      <c r="I5" s="255">
        <v>-7507</v>
      </c>
      <c r="J5" s="255">
        <v>-7408</v>
      </c>
    </row>
    <row r="6" spans="1:10">
      <c r="A6" s="252" t="s">
        <v>0</v>
      </c>
      <c r="B6" s="255">
        <v>7273</v>
      </c>
      <c r="C6" s="255">
        <v>6705</v>
      </c>
      <c r="D6" s="255">
        <v>7112</v>
      </c>
      <c r="E6" s="255">
        <v>7392</v>
      </c>
      <c r="F6" s="255">
        <v>5783</v>
      </c>
      <c r="G6" s="255">
        <v>5911</v>
      </c>
      <c r="H6" s="255">
        <v>6343</v>
      </c>
      <c r="I6" s="255">
        <v>6483</v>
      </c>
      <c r="J6" s="255">
        <v>5483</v>
      </c>
    </row>
    <row r="7" spans="1:10">
      <c r="A7" s="279" t="s">
        <v>321</v>
      </c>
      <c r="B7" s="288">
        <v>5240</v>
      </c>
      <c r="C7" s="254">
        <v>5625</v>
      </c>
      <c r="D7" s="254">
        <v>5373</v>
      </c>
      <c r="E7" s="254">
        <v>5179</v>
      </c>
      <c r="F7" s="254">
        <v>5057</v>
      </c>
      <c r="G7" s="254">
        <v>4768</v>
      </c>
      <c r="H7" s="254">
        <v>4762</v>
      </c>
      <c r="I7" s="254">
        <v>4653</v>
      </c>
      <c r="J7" s="254">
        <v>4264</v>
      </c>
    </row>
    <row r="8" spans="1:10">
      <c r="A8" s="279" t="s">
        <v>322</v>
      </c>
      <c r="B8" s="284">
        <v>-2021</v>
      </c>
      <c r="C8" s="255">
        <v>-1867</v>
      </c>
      <c r="D8" s="255">
        <v>-2081</v>
      </c>
      <c r="E8" s="255">
        <v>-1502</v>
      </c>
      <c r="F8" s="255">
        <v>-1300</v>
      </c>
      <c r="G8" s="255">
        <v>-1578</v>
      </c>
      <c r="H8" s="255">
        <v>-1236</v>
      </c>
      <c r="I8" s="255">
        <v>-1208</v>
      </c>
      <c r="J8" s="255">
        <v>-1116</v>
      </c>
    </row>
    <row r="9" spans="1:10">
      <c r="A9" s="252" t="s">
        <v>320</v>
      </c>
      <c r="B9" s="255">
        <v>3219</v>
      </c>
      <c r="C9" s="255">
        <v>3758</v>
      </c>
      <c r="D9" s="255">
        <v>3292</v>
      </c>
      <c r="E9" s="255">
        <v>3677</v>
      </c>
      <c r="F9" s="255">
        <v>3757</v>
      </c>
      <c r="G9" s="255">
        <v>3190</v>
      </c>
      <c r="H9" s="255">
        <v>3526</v>
      </c>
      <c r="I9" s="255">
        <v>3445</v>
      </c>
      <c r="J9" s="255">
        <v>3148</v>
      </c>
    </row>
    <row r="10" spans="1:10">
      <c r="A10" s="279" t="s">
        <v>2</v>
      </c>
      <c r="B10" s="254">
        <v>-301</v>
      </c>
      <c r="C10" s="254">
        <v>2668</v>
      </c>
      <c r="D10" s="254">
        <v>453</v>
      </c>
      <c r="E10" s="254">
        <v>2184</v>
      </c>
      <c r="F10" s="254">
        <v>7539</v>
      </c>
      <c r="G10" s="254">
        <v>1429</v>
      </c>
      <c r="H10" s="254">
        <v>1994</v>
      </c>
      <c r="I10" s="254">
        <v>4439</v>
      </c>
      <c r="J10" s="254">
        <v>-572</v>
      </c>
    </row>
    <row r="11" spans="1:10">
      <c r="A11" s="279" t="s">
        <v>403</v>
      </c>
      <c r="B11" s="254">
        <v>677</v>
      </c>
      <c r="C11" s="254">
        <v>22510</v>
      </c>
      <c r="D11" s="254">
        <v>2739</v>
      </c>
      <c r="E11" s="254">
        <v>6</v>
      </c>
      <c r="F11" s="254">
        <v>4211</v>
      </c>
      <c r="G11" s="254">
        <v>3525</v>
      </c>
      <c r="H11" s="254">
        <v>53</v>
      </c>
      <c r="I11" s="254">
        <v>-16</v>
      </c>
      <c r="J11" s="254">
        <v>-64</v>
      </c>
    </row>
    <row r="12" spans="1:10">
      <c r="A12" s="279" t="s">
        <v>10</v>
      </c>
      <c r="B12" s="254">
        <v>1235</v>
      </c>
      <c r="C12" s="254">
        <v>537</v>
      </c>
      <c r="D12" s="254">
        <v>709</v>
      </c>
      <c r="E12" s="254">
        <v>1032</v>
      </c>
      <c r="F12" s="254">
        <v>491</v>
      </c>
      <c r="G12" s="254">
        <v>1683</v>
      </c>
      <c r="H12" s="254">
        <v>636</v>
      </c>
      <c r="I12" s="254">
        <v>2372</v>
      </c>
      <c r="J12" s="254">
        <v>982</v>
      </c>
    </row>
    <row r="13" spans="1:10">
      <c r="A13" s="252" t="s">
        <v>4</v>
      </c>
      <c r="B13" s="280">
        <v>12103</v>
      </c>
      <c r="C13" s="280">
        <v>36178</v>
      </c>
      <c r="D13" s="280">
        <v>14305</v>
      </c>
      <c r="E13" s="280">
        <v>14291</v>
      </c>
      <c r="F13" s="280">
        <v>21781</v>
      </c>
      <c r="G13" s="280">
        <v>15738</v>
      </c>
      <c r="H13" s="280">
        <v>12552</v>
      </c>
      <c r="I13" s="280">
        <v>16723</v>
      </c>
      <c r="J13" s="280">
        <v>8977</v>
      </c>
    </row>
    <row r="14" spans="1:10" ht="18" customHeight="1">
      <c r="A14" s="279" t="s">
        <v>317</v>
      </c>
      <c r="B14" s="254">
        <v>-4108</v>
      </c>
      <c r="C14" s="254">
        <v>-4572</v>
      </c>
      <c r="D14" s="254">
        <v>-3153</v>
      </c>
      <c r="E14" s="254">
        <v>-3675</v>
      </c>
      <c r="F14" s="254">
        <v>-3492</v>
      </c>
      <c r="G14" s="254">
        <v>-3953</v>
      </c>
      <c r="H14" s="254">
        <v>-2862</v>
      </c>
      <c r="I14" s="254">
        <v>-3714</v>
      </c>
      <c r="J14" s="254">
        <v>-3450</v>
      </c>
    </row>
    <row r="15" spans="1:10">
      <c r="A15" s="279" t="s">
        <v>6</v>
      </c>
      <c r="B15" s="254">
        <v>-3234</v>
      </c>
      <c r="C15" s="254">
        <v>-4288</v>
      </c>
      <c r="D15" s="254">
        <v>-3012</v>
      </c>
      <c r="E15" s="254">
        <v>-3108</v>
      </c>
      <c r="F15" s="254">
        <v>-2896</v>
      </c>
      <c r="G15" s="254">
        <v>-4465</v>
      </c>
      <c r="H15" s="254">
        <v>-2787</v>
      </c>
      <c r="I15" s="254">
        <v>-3064</v>
      </c>
      <c r="J15" s="254">
        <v>-2747</v>
      </c>
    </row>
    <row r="16" spans="1:10">
      <c r="A16" s="279" t="s">
        <v>42</v>
      </c>
      <c r="B16" s="254">
        <v>-742</v>
      </c>
      <c r="C16" s="254">
        <v>-650</v>
      </c>
      <c r="D16" s="254">
        <v>-779</v>
      </c>
      <c r="E16" s="254">
        <v>-659</v>
      </c>
      <c r="F16" s="254">
        <v>-730</v>
      </c>
      <c r="G16" s="254">
        <v>-636</v>
      </c>
      <c r="H16" s="254">
        <v>-633</v>
      </c>
      <c r="I16" s="254">
        <v>-715</v>
      </c>
      <c r="J16" s="254">
        <v>-660</v>
      </c>
    </row>
    <row r="17" spans="1:18">
      <c r="A17" s="279" t="s">
        <v>323</v>
      </c>
      <c r="B17" s="255">
        <v>-503</v>
      </c>
      <c r="C17" s="255">
        <v>-2973</v>
      </c>
      <c r="D17" s="255">
        <v>-33</v>
      </c>
      <c r="E17" s="255">
        <v>-1863</v>
      </c>
      <c r="F17" s="255">
        <v>1782</v>
      </c>
      <c r="G17" s="255">
        <v>-742</v>
      </c>
      <c r="H17" s="255">
        <v>876</v>
      </c>
      <c r="I17" s="255">
        <v>34</v>
      </c>
      <c r="J17" s="255">
        <v>1967</v>
      </c>
    </row>
    <row r="18" spans="1:18">
      <c r="A18" s="252" t="s">
        <v>324</v>
      </c>
      <c r="B18" s="280">
        <v>3516</v>
      </c>
      <c r="C18" s="280">
        <v>23695</v>
      </c>
      <c r="D18" s="280">
        <v>7328</v>
      </c>
      <c r="E18" s="280">
        <v>4986</v>
      </c>
      <c r="F18" s="280">
        <v>16445</v>
      </c>
      <c r="G18" s="280">
        <v>5942</v>
      </c>
      <c r="H18" s="280">
        <v>7146</v>
      </c>
      <c r="I18" s="280">
        <v>9264</v>
      </c>
      <c r="J18" s="280">
        <v>4087</v>
      </c>
    </row>
    <row r="19" spans="1:18" ht="18" customHeight="1">
      <c r="A19" s="279" t="s">
        <v>410</v>
      </c>
      <c r="B19" s="255">
        <v>-737</v>
      </c>
      <c r="C19" s="255">
        <v>504</v>
      </c>
      <c r="D19" s="255">
        <v>-1272</v>
      </c>
      <c r="E19" s="255">
        <v>-647</v>
      </c>
      <c r="F19" s="255">
        <v>-1720</v>
      </c>
      <c r="G19" s="255">
        <v>-222</v>
      </c>
      <c r="H19" s="255">
        <v>-1989</v>
      </c>
      <c r="I19" s="255">
        <v>-1152</v>
      </c>
      <c r="J19" s="255">
        <v>-1315</v>
      </c>
    </row>
    <row r="20" spans="1:18" s="244" customFormat="1">
      <c r="A20" s="252" t="s">
        <v>325</v>
      </c>
      <c r="B20" s="254">
        <v>2779</v>
      </c>
      <c r="C20" s="254">
        <v>24199</v>
      </c>
      <c r="D20" s="254">
        <v>6056</v>
      </c>
      <c r="E20" s="254">
        <v>4339</v>
      </c>
      <c r="F20" s="254">
        <v>14725</v>
      </c>
      <c r="G20" s="254">
        <v>5720</v>
      </c>
      <c r="H20" s="254">
        <v>5157</v>
      </c>
      <c r="I20" s="254">
        <v>8112</v>
      </c>
      <c r="J20" s="254">
        <v>2772</v>
      </c>
    </row>
    <row r="21" spans="1:18">
      <c r="A21" s="279" t="s">
        <v>326</v>
      </c>
      <c r="B21" s="255">
        <v>104</v>
      </c>
      <c r="C21" s="255">
        <v>83</v>
      </c>
      <c r="D21" s="255">
        <v>15</v>
      </c>
      <c r="E21" s="255">
        <v>79</v>
      </c>
      <c r="F21" s="255">
        <v>183</v>
      </c>
      <c r="G21" s="255">
        <v>241</v>
      </c>
      <c r="H21" s="255">
        <v>67</v>
      </c>
      <c r="I21" s="255">
        <v>6433</v>
      </c>
      <c r="J21" s="255">
        <v>92</v>
      </c>
      <c r="R21" s="269"/>
    </row>
    <row r="22" spans="1:18">
      <c r="A22" s="252" t="s">
        <v>8</v>
      </c>
      <c r="B22" s="255">
        <v>2883</v>
      </c>
      <c r="C22" s="255">
        <v>24282</v>
      </c>
      <c r="D22" s="255">
        <v>6071</v>
      </c>
      <c r="E22" s="255">
        <v>4418</v>
      </c>
      <c r="F22" s="255">
        <v>14908</v>
      </c>
      <c r="G22" s="255">
        <v>5961</v>
      </c>
      <c r="H22" s="255">
        <v>5224</v>
      </c>
      <c r="I22" s="255">
        <v>14545</v>
      </c>
      <c r="J22" s="255">
        <v>2864</v>
      </c>
    </row>
    <row r="23" spans="1:18" ht="1.5" customHeight="1">
      <c r="A23" s="252"/>
      <c r="B23" s="256"/>
      <c r="C23" s="256"/>
      <c r="D23" s="256"/>
      <c r="E23" s="256"/>
      <c r="F23" s="256"/>
      <c r="G23" s="256"/>
      <c r="H23" s="256"/>
      <c r="I23" s="256"/>
      <c r="J23" s="256"/>
    </row>
    <row r="24" spans="1:18">
      <c r="A24" s="247"/>
      <c r="B24" s="254"/>
      <c r="C24" s="254"/>
      <c r="D24" s="254"/>
      <c r="E24" s="254"/>
      <c r="F24" s="254"/>
      <c r="G24" s="254"/>
      <c r="H24" s="254"/>
      <c r="I24" s="254"/>
      <c r="J24" s="254"/>
    </row>
    <row r="25" spans="1:18">
      <c r="A25" s="252" t="s">
        <v>329</v>
      </c>
      <c r="B25" s="254"/>
      <c r="C25" s="254"/>
      <c r="D25" s="254"/>
      <c r="E25" s="254"/>
      <c r="F25" s="254"/>
      <c r="G25" s="254"/>
      <c r="H25" s="254"/>
      <c r="I25" s="254"/>
      <c r="J25" s="254"/>
    </row>
    <row r="26" spans="1:18">
      <c r="A26" s="279" t="s">
        <v>405</v>
      </c>
      <c r="B26" s="254">
        <v>-188</v>
      </c>
      <c r="C26" s="254">
        <v>2903</v>
      </c>
      <c r="D26" s="254">
        <v>0</v>
      </c>
      <c r="E26" s="254">
        <v>0</v>
      </c>
      <c r="F26" s="254">
        <v>0</v>
      </c>
      <c r="G26" s="254">
        <v>0</v>
      </c>
      <c r="H26" s="254">
        <v>0</v>
      </c>
      <c r="I26" s="254">
        <v>0</v>
      </c>
      <c r="J26" s="254">
        <v>0</v>
      </c>
    </row>
    <row r="27" spans="1:18">
      <c r="A27" s="279" t="s">
        <v>330</v>
      </c>
      <c r="B27" s="255">
        <v>72</v>
      </c>
      <c r="C27" s="255">
        <v>-34</v>
      </c>
      <c r="D27" s="255">
        <v>277</v>
      </c>
      <c r="E27" s="255">
        <v>-225</v>
      </c>
      <c r="F27" s="255">
        <v>-5</v>
      </c>
      <c r="G27" s="255">
        <v>0</v>
      </c>
      <c r="H27" s="255">
        <v>-2</v>
      </c>
      <c r="I27" s="255">
        <v>-4</v>
      </c>
      <c r="J27" s="255">
        <v>2</v>
      </c>
    </row>
    <row r="28" spans="1:18">
      <c r="A28" s="252" t="s">
        <v>318</v>
      </c>
      <c r="B28" s="255">
        <f>+B22+B26+B27</f>
        <v>2767</v>
      </c>
      <c r="C28" s="255">
        <v>27151</v>
      </c>
      <c r="D28" s="255">
        <v>6348</v>
      </c>
      <c r="E28" s="255">
        <v>4193</v>
      </c>
      <c r="F28" s="255">
        <v>14903</v>
      </c>
      <c r="G28" s="255">
        <v>5961</v>
      </c>
      <c r="H28" s="255">
        <v>5222</v>
      </c>
      <c r="I28" s="255">
        <v>14541</v>
      </c>
      <c r="J28" s="255">
        <v>2866</v>
      </c>
    </row>
    <row r="29" spans="1:18" ht="1.5" customHeight="1">
      <c r="A29" s="252"/>
      <c r="B29" s="256"/>
      <c r="C29" s="256">
        <v>27151</v>
      </c>
      <c r="D29" s="256">
        <v>6348</v>
      </c>
      <c r="E29" s="256">
        <v>4193</v>
      </c>
      <c r="F29" s="256">
        <v>14903</v>
      </c>
      <c r="G29" s="256">
        <v>5961</v>
      </c>
      <c r="H29" s="256">
        <v>5222</v>
      </c>
      <c r="I29" s="256">
        <v>14541</v>
      </c>
      <c r="J29" s="256">
        <v>2866</v>
      </c>
    </row>
    <row r="30" spans="1:18">
      <c r="A30" s="252"/>
      <c r="B30" s="254"/>
      <c r="C30" s="254"/>
      <c r="D30" s="254"/>
      <c r="E30" s="254"/>
      <c r="F30" s="254"/>
      <c r="G30" s="254"/>
      <c r="H30" s="254"/>
      <c r="I30" s="254"/>
      <c r="J30" s="254"/>
    </row>
    <row r="31" spans="1:18">
      <c r="A31" s="252" t="s">
        <v>327</v>
      </c>
      <c r="B31" s="254"/>
      <c r="C31" s="254"/>
      <c r="D31" s="254"/>
      <c r="E31" s="254"/>
      <c r="F31" s="254"/>
      <c r="G31" s="254"/>
      <c r="H31" s="254"/>
      <c r="I31" s="254"/>
      <c r="J31" s="254"/>
    </row>
    <row r="32" spans="1:18">
      <c r="A32" s="279" t="s">
        <v>95</v>
      </c>
      <c r="B32" s="254">
        <v>2368</v>
      </c>
      <c r="C32" s="254">
        <v>16409</v>
      </c>
      <c r="D32" s="254">
        <v>6262</v>
      </c>
      <c r="E32" s="254">
        <v>4433</v>
      </c>
      <c r="F32" s="254">
        <v>14864</v>
      </c>
      <c r="G32" s="254">
        <v>6095</v>
      </c>
      <c r="H32" s="254">
        <v>5106</v>
      </c>
      <c r="I32" s="254">
        <v>14455</v>
      </c>
      <c r="J32" s="254">
        <v>2808</v>
      </c>
    </row>
    <row r="33" spans="1:12">
      <c r="A33" s="279" t="s">
        <v>328</v>
      </c>
      <c r="B33" s="255">
        <v>399</v>
      </c>
      <c r="C33" s="255">
        <v>7873</v>
      </c>
      <c r="D33" s="255">
        <v>-191</v>
      </c>
      <c r="E33" s="255">
        <v>-15</v>
      </c>
      <c r="F33" s="255">
        <v>44</v>
      </c>
      <c r="G33" s="255">
        <v>-134</v>
      </c>
      <c r="H33" s="255">
        <v>118</v>
      </c>
      <c r="I33" s="255">
        <v>90</v>
      </c>
      <c r="J33" s="255">
        <v>56</v>
      </c>
    </row>
    <row r="34" spans="1:12">
      <c r="A34" s="252" t="s">
        <v>8</v>
      </c>
      <c r="B34" s="255">
        <v>2767</v>
      </c>
      <c r="C34" s="255">
        <v>24282</v>
      </c>
      <c r="D34" s="255">
        <v>6071</v>
      </c>
      <c r="E34" s="255">
        <v>4418</v>
      </c>
      <c r="F34" s="255">
        <v>14908</v>
      </c>
      <c r="G34" s="255">
        <v>5961</v>
      </c>
      <c r="H34" s="255">
        <v>5224</v>
      </c>
      <c r="I34" s="255">
        <v>14545</v>
      </c>
      <c r="J34" s="255">
        <v>2864</v>
      </c>
    </row>
    <row r="35" spans="1:12" ht="1.5" customHeight="1">
      <c r="A35" s="252"/>
      <c r="B35" s="256"/>
      <c r="C35" s="256"/>
      <c r="D35" s="256"/>
      <c r="E35" s="256"/>
      <c r="F35" s="256"/>
      <c r="G35" s="256"/>
      <c r="H35" s="256"/>
      <c r="I35" s="256"/>
      <c r="J35" s="256"/>
    </row>
    <row r="36" spans="1:12">
      <c r="A36" s="252"/>
      <c r="B36" s="260"/>
      <c r="C36" s="260"/>
      <c r="D36" s="260"/>
      <c r="E36" s="260"/>
      <c r="F36" s="260"/>
      <c r="G36" s="260"/>
      <c r="H36" s="260"/>
      <c r="I36" s="260"/>
      <c r="J36" s="260"/>
    </row>
    <row r="37" spans="1:12">
      <c r="A37" s="252" t="s">
        <v>331</v>
      </c>
      <c r="B37" s="254"/>
      <c r="C37" s="254"/>
      <c r="D37" s="254"/>
      <c r="E37" s="254"/>
      <c r="F37" s="254"/>
      <c r="G37" s="254"/>
      <c r="H37" s="254"/>
      <c r="I37" s="254"/>
      <c r="J37" s="254"/>
    </row>
    <row r="38" spans="1:12">
      <c r="A38" s="279" t="s">
        <v>332</v>
      </c>
      <c r="B38" s="254"/>
      <c r="C38" s="254"/>
      <c r="D38" s="254"/>
      <c r="E38" s="254"/>
      <c r="F38" s="254"/>
      <c r="G38" s="254"/>
      <c r="H38" s="254"/>
      <c r="I38" s="254"/>
      <c r="J38" s="254"/>
    </row>
    <row r="39" spans="1:12">
      <c r="A39" s="279" t="s">
        <v>333</v>
      </c>
      <c r="B39" s="257">
        <v>1.1299999999999999</v>
      </c>
      <c r="C39" s="257">
        <v>9.6199999999999992</v>
      </c>
      <c r="D39" s="257">
        <v>3.1240000000000001</v>
      </c>
      <c r="E39" s="257">
        <v>2.1760000000000002</v>
      </c>
      <c r="F39" s="257">
        <v>7.34</v>
      </c>
      <c r="G39" s="257">
        <v>2.927</v>
      </c>
      <c r="H39" s="257">
        <v>2.5178705323669082</v>
      </c>
      <c r="I39" s="257">
        <v>4.0121755070750007</v>
      </c>
      <c r="J39" s="257">
        <v>1.3585</v>
      </c>
    </row>
    <row r="40" spans="1:12">
      <c r="A40" s="253"/>
      <c r="B40" s="254"/>
      <c r="C40" s="254"/>
      <c r="D40" s="254"/>
      <c r="E40" s="254"/>
      <c r="F40" s="254"/>
      <c r="G40" s="254"/>
      <c r="H40" s="254"/>
      <c r="I40" s="254"/>
      <c r="J40" s="254"/>
    </row>
    <row r="41" spans="1:12">
      <c r="A41" s="245"/>
      <c r="B41" s="254"/>
      <c r="C41" s="254"/>
      <c r="D41" s="254"/>
      <c r="E41" s="254"/>
      <c r="F41" s="254"/>
      <c r="G41" s="254"/>
      <c r="H41" s="254"/>
      <c r="I41" s="254"/>
      <c r="J41" s="254"/>
      <c r="K41" s="245"/>
      <c r="L41" s="245"/>
    </row>
    <row r="42" spans="1:12">
      <c r="A42" s="245"/>
      <c r="B42" s="254"/>
      <c r="C42" s="254"/>
      <c r="D42" s="254"/>
      <c r="E42" s="254"/>
      <c r="F42" s="254"/>
      <c r="G42" s="254"/>
      <c r="H42" s="254"/>
      <c r="I42" s="254"/>
      <c r="J42" s="254"/>
      <c r="K42" s="245"/>
      <c r="L42" s="245"/>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54"/>
      <c r="C51" s="254"/>
      <c r="D51" s="254"/>
      <c r="E51" s="254"/>
      <c r="F51" s="254"/>
      <c r="G51" s="254"/>
      <c r="H51" s="254"/>
      <c r="I51" s="254"/>
      <c r="J51" s="254"/>
      <c r="K51" s="245"/>
      <c r="L51" s="245"/>
    </row>
    <row r="52" spans="1:12">
      <c r="A52" s="245"/>
      <c r="B52" s="254"/>
      <c r="C52" s="254"/>
      <c r="D52" s="254"/>
      <c r="E52" s="254"/>
      <c r="F52" s="254"/>
      <c r="G52" s="254"/>
      <c r="H52" s="254"/>
      <c r="I52" s="254"/>
      <c r="J52" s="254"/>
      <c r="K52" s="245"/>
      <c r="L52" s="245"/>
    </row>
    <row r="53" spans="1:12">
      <c r="A53" s="245"/>
      <c r="B53" s="254"/>
      <c r="C53" s="254"/>
      <c r="D53" s="254"/>
      <c r="E53" s="254"/>
      <c r="F53" s="254"/>
      <c r="G53" s="254"/>
      <c r="H53" s="254"/>
      <c r="I53" s="254"/>
      <c r="J53" s="254"/>
      <c r="K53" s="245"/>
      <c r="L53" s="245"/>
    </row>
    <row r="54" spans="1:12">
      <c r="A54" s="245"/>
      <c r="B54" s="245"/>
      <c r="C54" s="245"/>
      <c r="D54" s="245"/>
      <c r="E54" s="245"/>
      <c r="F54" s="245"/>
      <c r="G54" s="245"/>
      <c r="H54" s="245"/>
      <c r="I54" s="245"/>
      <c r="J54" s="245"/>
      <c r="K54" s="245"/>
      <c r="L54" s="245"/>
    </row>
    <row r="55" spans="1:12">
      <c r="A55" s="245"/>
      <c r="B55" s="245"/>
      <c r="C55" s="245"/>
      <c r="D55" s="245"/>
      <c r="E55" s="245"/>
      <c r="F55" s="245"/>
      <c r="G55" s="245"/>
      <c r="H55" s="245"/>
      <c r="I55" s="245"/>
      <c r="J55" s="245"/>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row r="90" spans="1:12">
      <c r="A90" s="245"/>
      <c r="B90" s="245"/>
      <c r="C90" s="245"/>
      <c r="D90" s="245"/>
      <c r="E90" s="245"/>
      <c r="F90" s="245"/>
      <c r="G90" s="245"/>
      <c r="H90" s="245"/>
      <c r="I90" s="245"/>
      <c r="J90" s="245"/>
      <c r="K90" s="245"/>
      <c r="L90" s="245"/>
    </row>
    <row r="91" spans="1:12">
      <c r="A91" s="245"/>
      <c r="B91" s="245"/>
      <c r="C91" s="245"/>
      <c r="D91" s="245"/>
      <c r="E91" s="245"/>
      <c r="F91" s="245"/>
      <c r="G91" s="245"/>
      <c r="H91" s="245"/>
      <c r="I91" s="245"/>
      <c r="J91" s="245"/>
      <c r="K91" s="245"/>
      <c r="L91" s="245"/>
    </row>
    <row r="92" spans="1:12">
      <c r="A92" s="245"/>
      <c r="B92" s="245"/>
      <c r="C92" s="245"/>
      <c r="D92" s="245"/>
      <c r="E92" s="245"/>
      <c r="F92" s="245"/>
      <c r="G92" s="245"/>
      <c r="H92" s="245"/>
      <c r="I92" s="245"/>
      <c r="J92" s="245"/>
      <c r="K92" s="245"/>
      <c r="L92" s="245"/>
    </row>
  </sheetData>
  <pageMargins left="0.70866141732283472" right="0.70866141732283472" top="0.74803149606299213" bottom="0.74803149606299213" header="0.31496062992125984" footer="0.31496062992125984"/>
  <pageSetup paperSize="9" scale="88" firstPageNumber="12" orientation="landscape" useFirstPageNumber="1" r:id="rId1"/>
  <headerFooter>
    <oddFooter>&amp;L&amp;8______________________________________________________
&amp;"-,Italic"Arion Bank Factbook 31.03.2016&amp;C&amp;8&amp;P&amp;R&amp;8______________________________________________________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2016-05-11T16:52:03Z</cp:lastPrinted>
  <dcterms:created xsi:type="dcterms:W3CDTF">2010-04-14T10:35:17Z</dcterms:created>
  <dcterms:modified xsi:type="dcterms:W3CDTF">2016-05-11T16:52:21Z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1781616156</vt:i4>
  </property>
  <property fmtid="{D5CDD505-2E9C-101B-9397-08002B2CF9AE}" pid="3" name="_NewReviewCycle">
    <vt:lpwstr/>
  </property>
  <property fmtid="{D5CDD505-2E9C-101B-9397-08002B2CF9AE}" pid="4" name="_EmailSubject">
    <vt:lpwstr>Factbook á heimasíðu bankans</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